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vY2Z6JoY84oYPhAcOkiDndurPOEP5B8SAuvuBZ3hhJXkWeb2/gD8/6Czn5S0lc5UTK6nG00xzlWrnek3WvietQ==" workbookSaltValue="l24Q4dhFpj1NJApMb4uv7g==" workbookSpinCount="100000" lockStructure="1"/>
  <bookViews>
    <workbookView xWindow="480" yWindow="60" windowWidth="13275" windowHeight="7170"/>
  </bookViews>
  <sheets>
    <sheet name="Summary" sheetId="1" r:id="rId1"/>
    <sheet name="EKU" sheetId="2" r:id="rId2"/>
    <sheet name="JHB" sheetId="3" r:id="rId3"/>
    <sheet name="TSH" sheetId="4" r:id="rId4"/>
    <sheet name="GT421" sheetId="5" r:id="rId5"/>
    <sheet name="GT422" sheetId="6" r:id="rId6"/>
    <sheet name="GT423" sheetId="7" r:id="rId7"/>
    <sheet name="DC42" sheetId="8" r:id="rId8"/>
    <sheet name="GT481" sheetId="9" r:id="rId9"/>
    <sheet name="GT484" sheetId="10" r:id="rId10"/>
    <sheet name="GT485" sheetId="11" r:id="rId11"/>
    <sheet name="DC48" sheetId="12" r:id="rId12"/>
  </sheets>
  <definedNames>
    <definedName name="_xlnm.Print_Area" localSheetId="7">'DC42'!$A$1:$X$128</definedName>
    <definedName name="_xlnm.Print_Area" localSheetId="11">'DC48'!$A$1:$X$128</definedName>
    <definedName name="_xlnm.Print_Area" localSheetId="1">EKU!$A$1:$X$128</definedName>
    <definedName name="_xlnm.Print_Area" localSheetId="4">'GT421'!$A$1:$X$128</definedName>
    <definedName name="_xlnm.Print_Area" localSheetId="5">'GT422'!$A$1:$X$128</definedName>
    <definedName name="_xlnm.Print_Area" localSheetId="6">'GT423'!$A$1:$X$128</definedName>
    <definedName name="_xlnm.Print_Area" localSheetId="8">'GT481'!$A$1:$X$128</definedName>
    <definedName name="_xlnm.Print_Area" localSheetId="9">'GT484'!$A$1:$X$128</definedName>
    <definedName name="_xlnm.Print_Area" localSheetId="10">'GT485'!$A$1:$X$128</definedName>
    <definedName name="_xlnm.Print_Area" localSheetId="2">JHB!$A$1:$X$128</definedName>
    <definedName name="_xlnm.Print_Area" localSheetId="0">Summary!$A$1:$X$128</definedName>
    <definedName name="_xlnm.Print_Area" localSheetId="3">TSH!$A$1:$X$128</definedName>
  </definedNames>
  <calcPr calcId="0"/>
</workbook>
</file>

<file path=xl/calcChain.xml><?xml version="1.0" encoding="utf-8"?>
<calcChain xmlns="http://schemas.openxmlformats.org/spreadsheetml/2006/main">
  <c r="O87" i="2" l="1"/>
  <c r="O115" i="2" s="1"/>
  <c r="N87" i="2"/>
  <c r="M87" i="2"/>
  <c r="L87" i="2"/>
  <c r="K87" i="2"/>
  <c r="J87" i="2"/>
  <c r="I87" i="2"/>
  <c r="H87" i="2"/>
  <c r="G87" i="2"/>
  <c r="G115" i="2" s="1"/>
  <c r="F87" i="2"/>
  <c r="D87" i="2"/>
  <c r="C87" i="2"/>
  <c r="B87" i="2"/>
  <c r="O87" i="3"/>
  <c r="N87" i="3"/>
  <c r="M87" i="3"/>
  <c r="L87" i="3"/>
  <c r="K87" i="3"/>
  <c r="J87" i="3"/>
  <c r="I87" i="3"/>
  <c r="H87" i="3"/>
  <c r="G87" i="3"/>
  <c r="F87" i="3"/>
  <c r="D87" i="3"/>
  <c r="C87" i="3"/>
  <c r="B87" i="3"/>
  <c r="O87" i="4"/>
  <c r="N87" i="4"/>
  <c r="M87" i="4"/>
  <c r="L87" i="4"/>
  <c r="K87" i="4"/>
  <c r="J87" i="4"/>
  <c r="I87" i="4"/>
  <c r="H87" i="4"/>
  <c r="G87" i="4"/>
  <c r="F87" i="4"/>
  <c r="D87" i="4"/>
  <c r="C87" i="4"/>
  <c r="B87" i="4"/>
  <c r="O87" i="5"/>
  <c r="N87" i="5"/>
  <c r="M87" i="5"/>
  <c r="L87" i="5"/>
  <c r="K87" i="5"/>
  <c r="J87" i="5"/>
  <c r="I87" i="5"/>
  <c r="H87" i="5"/>
  <c r="G87" i="5"/>
  <c r="F87" i="5"/>
  <c r="D87" i="5"/>
  <c r="C87" i="5"/>
  <c r="B87" i="5"/>
  <c r="O87" i="6"/>
  <c r="N87" i="6"/>
  <c r="M87" i="6"/>
  <c r="L87" i="6"/>
  <c r="K87" i="6"/>
  <c r="J87" i="6"/>
  <c r="I87" i="6"/>
  <c r="H87" i="6"/>
  <c r="G87" i="6"/>
  <c r="F87" i="6"/>
  <c r="D87" i="6"/>
  <c r="C87" i="6"/>
  <c r="B87" i="6"/>
  <c r="O87" i="7"/>
  <c r="N87" i="7"/>
  <c r="M87" i="7"/>
  <c r="L87" i="7"/>
  <c r="K87" i="7"/>
  <c r="J87" i="7"/>
  <c r="I87" i="7"/>
  <c r="H87" i="7"/>
  <c r="G87" i="7"/>
  <c r="F87" i="7"/>
  <c r="D87" i="7"/>
  <c r="C87" i="7"/>
  <c r="B87" i="7"/>
  <c r="O87" i="8"/>
  <c r="N87" i="8"/>
  <c r="M87" i="8"/>
  <c r="L87" i="8"/>
  <c r="K87" i="8"/>
  <c r="J87" i="8"/>
  <c r="I87" i="8"/>
  <c r="H87" i="8"/>
  <c r="G87" i="8"/>
  <c r="F87" i="8"/>
  <c r="D87" i="8"/>
  <c r="C87" i="8"/>
  <c r="B87" i="8"/>
  <c r="O87" i="9"/>
  <c r="N87" i="9"/>
  <c r="M87" i="9"/>
  <c r="L87" i="9"/>
  <c r="K87" i="9"/>
  <c r="J87" i="9"/>
  <c r="I87" i="9"/>
  <c r="H87" i="9"/>
  <c r="G87" i="9"/>
  <c r="F87" i="9"/>
  <c r="D87" i="9"/>
  <c r="C87" i="9"/>
  <c r="B87" i="9"/>
  <c r="O87" i="10"/>
  <c r="N87" i="10"/>
  <c r="M87" i="10"/>
  <c r="L87" i="10"/>
  <c r="K87" i="10"/>
  <c r="J87" i="10"/>
  <c r="I87" i="10"/>
  <c r="H87" i="10"/>
  <c r="G87" i="10"/>
  <c r="F87" i="10"/>
  <c r="D87" i="10"/>
  <c r="C87" i="10"/>
  <c r="B87" i="10"/>
  <c r="O87" i="11"/>
  <c r="N87" i="11"/>
  <c r="M87" i="11"/>
  <c r="L87" i="11"/>
  <c r="K87" i="11"/>
  <c r="J87" i="11"/>
  <c r="I87" i="11"/>
  <c r="H87" i="11"/>
  <c r="G87" i="11"/>
  <c r="F87" i="11"/>
  <c r="D87" i="11"/>
  <c r="C87" i="11"/>
  <c r="B87" i="11"/>
  <c r="O87" i="12"/>
  <c r="N87" i="12"/>
  <c r="M87" i="12"/>
  <c r="L87" i="12"/>
  <c r="K87" i="12"/>
  <c r="J87" i="12"/>
  <c r="I87" i="12"/>
  <c r="H87" i="12"/>
  <c r="G87" i="12"/>
  <c r="F87" i="12"/>
  <c r="D87" i="12"/>
  <c r="C87" i="12"/>
  <c r="B87" i="12"/>
  <c r="O87" i="1"/>
  <c r="N87" i="1"/>
  <c r="M87" i="1"/>
  <c r="L87" i="1"/>
  <c r="K87" i="1"/>
  <c r="J87" i="1"/>
  <c r="I87" i="1"/>
  <c r="H87" i="1"/>
  <c r="G87" i="1"/>
  <c r="F87" i="1"/>
  <c r="D87" i="1"/>
  <c r="C87" i="1"/>
  <c r="B87" i="1"/>
  <c r="N115" i="2"/>
  <c r="M115" i="2"/>
  <c r="S115" i="2" s="1"/>
  <c r="L115" i="2"/>
  <c r="R115" i="2" s="1"/>
  <c r="K115" i="2"/>
  <c r="J115" i="2"/>
  <c r="I115" i="2"/>
  <c r="H115" i="2"/>
  <c r="F115" i="2"/>
  <c r="D115" i="2"/>
  <c r="C115" i="2"/>
  <c r="B115" i="2"/>
  <c r="N114" i="2"/>
  <c r="U113" i="2"/>
  <c r="T113" i="2"/>
  <c r="S113" i="2"/>
  <c r="R113" i="2"/>
  <c r="T112" i="2"/>
  <c r="S112" i="2"/>
  <c r="R112" i="2"/>
  <c r="E112" i="2"/>
  <c r="U112" i="2" s="1"/>
  <c r="S111" i="2"/>
  <c r="R111" i="2"/>
  <c r="E111" i="2"/>
  <c r="U111" i="2" s="1"/>
  <c r="U110" i="2"/>
  <c r="S110" i="2"/>
  <c r="R110" i="2"/>
  <c r="E110" i="2"/>
  <c r="T110" i="2" s="1"/>
  <c r="S109" i="2"/>
  <c r="R109" i="2"/>
  <c r="E109" i="2"/>
  <c r="U109" i="2" s="1"/>
  <c r="T108" i="2"/>
  <c r="S108" i="2"/>
  <c r="R108" i="2"/>
  <c r="E108" i="2"/>
  <c r="U108" i="2" s="1"/>
  <c r="S107" i="2"/>
  <c r="R107" i="2"/>
  <c r="E107" i="2"/>
  <c r="U107" i="2" s="1"/>
  <c r="S106" i="2"/>
  <c r="R106" i="2"/>
  <c r="E106" i="2"/>
  <c r="U106" i="2" s="1"/>
  <c r="S105" i="2"/>
  <c r="R105" i="2"/>
  <c r="E105" i="2"/>
  <c r="U105" i="2" s="1"/>
  <c r="S104" i="2"/>
  <c r="R104" i="2"/>
  <c r="E104" i="2"/>
  <c r="U104" i="2" s="1"/>
  <c r="S103" i="2"/>
  <c r="R103" i="2"/>
  <c r="E103" i="2"/>
  <c r="U103" i="2" s="1"/>
  <c r="S102" i="2"/>
  <c r="R102" i="2"/>
  <c r="E102" i="2"/>
  <c r="T102" i="2" s="1"/>
  <c r="S101" i="2"/>
  <c r="R101" i="2"/>
  <c r="E101" i="2"/>
  <c r="U101" i="2" s="1"/>
  <c r="S100" i="2"/>
  <c r="R100" i="2"/>
  <c r="E100" i="2"/>
  <c r="T100" i="2" s="1"/>
  <c r="S99" i="2"/>
  <c r="R99" i="2"/>
  <c r="E99" i="2"/>
  <c r="U99" i="2" s="1"/>
  <c r="S98" i="2"/>
  <c r="R98" i="2"/>
  <c r="E98" i="2"/>
  <c r="U98" i="2" s="1"/>
  <c r="M97" i="2"/>
  <c r="M114" i="2" s="1"/>
  <c r="S114" i="2" s="1"/>
  <c r="L97" i="2"/>
  <c r="R97" i="2" s="1"/>
  <c r="K97" i="2"/>
  <c r="K114" i="2" s="1"/>
  <c r="J97" i="2"/>
  <c r="J114" i="2" s="1"/>
  <c r="I97" i="2"/>
  <c r="I114" i="2" s="1"/>
  <c r="H97" i="2"/>
  <c r="H114" i="2" s="1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L115" i="3"/>
  <c r="R115" i="3" s="1"/>
  <c r="K115" i="3"/>
  <c r="J115" i="3"/>
  <c r="I115" i="3"/>
  <c r="H115" i="3"/>
  <c r="G115" i="3"/>
  <c r="F115" i="3"/>
  <c r="D115" i="3"/>
  <c r="C115" i="3"/>
  <c r="B115" i="3"/>
  <c r="O114" i="3"/>
  <c r="N114" i="3"/>
  <c r="J114" i="3"/>
  <c r="U113" i="3"/>
  <c r="T113" i="3"/>
  <c r="S113" i="3"/>
  <c r="R113" i="3"/>
  <c r="S112" i="3"/>
  <c r="R112" i="3"/>
  <c r="E112" i="3"/>
  <c r="U112" i="3" s="1"/>
  <c r="S111" i="3"/>
  <c r="R111" i="3"/>
  <c r="E111" i="3"/>
  <c r="T111" i="3" s="1"/>
  <c r="S110" i="3"/>
  <c r="R110" i="3"/>
  <c r="E110" i="3"/>
  <c r="U110" i="3" s="1"/>
  <c r="S109" i="3"/>
  <c r="R109" i="3"/>
  <c r="E109" i="3"/>
  <c r="U109" i="3" s="1"/>
  <c r="S108" i="3"/>
  <c r="R108" i="3"/>
  <c r="E108" i="3"/>
  <c r="U108" i="3" s="1"/>
  <c r="S107" i="3"/>
  <c r="R107" i="3"/>
  <c r="E107" i="3"/>
  <c r="U107" i="3" s="1"/>
  <c r="S106" i="3"/>
  <c r="R106" i="3"/>
  <c r="E106" i="3"/>
  <c r="U106" i="3" s="1"/>
  <c r="S105" i="3"/>
  <c r="R105" i="3"/>
  <c r="E105" i="3"/>
  <c r="T105" i="3" s="1"/>
  <c r="S104" i="3"/>
  <c r="R104" i="3"/>
  <c r="E104" i="3"/>
  <c r="U104" i="3" s="1"/>
  <c r="S103" i="3"/>
  <c r="R103" i="3"/>
  <c r="E103" i="3"/>
  <c r="T103" i="3" s="1"/>
  <c r="U102" i="3"/>
  <c r="T102" i="3"/>
  <c r="S102" i="3"/>
  <c r="R102" i="3"/>
  <c r="E102" i="3"/>
  <c r="S101" i="3"/>
  <c r="R101" i="3"/>
  <c r="E101" i="3"/>
  <c r="U101" i="3" s="1"/>
  <c r="S100" i="3"/>
  <c r="R100" i="3"/>
  <c r="E100" i="3"/>
  <c r="T100" i="3" s="1"/>
  <c r="S99" i="3"/>
  <c r="R99" i="3"/>
  <c r="E99" i="3"/>
  <c r="U99" i="3" s="1"/>
  <c r="S98" i="3"/>
  <c r="R98" i="3"/>
  <c r="E98" i="3"/>
  <c r="U98" i="3" s="1"/>
  <c r="M97" i="3"/>
  <c r="S97" i="3" s="1"/>
  <c r="L97" i="3"/>
  <c r="L114" i="3" s="1"/>
  <c r="R114" i="3" s="1"/>
  <c r="K97" i="3"/>
  <c r="K114" i="3" s="1"/>
  <c r="J97" i="3"/>
  <c r="I97" i="3"/>
  <c r="I114" i="3" s="1"/>
  <c r="H97" i="3"/>
  <c r="H114" i="3" s="1"/>
  <c r="G97" i="3"/>
  <c r="G114" i="3" s="1"/>
  <c r="F97" i="3"/>
  <c r="F114" i="3" s="1"/>
  <c r="D97" i="3"/>
  <c r="D114" i="3" s="1"/>
  <c r="C97" i="3"/>
  <c r="C114" i="3" s="1"/>
  <c r="B97" i="3"/>
  <c r="B114" i="3" s="1"/>
  <c r="R115" i="4"/>
  <c r="O115" i="4"/>
  <c r="N115" i="4"/>
  <c r="M115" i="4"/>
  <c r="S115" i="4" s="1"/>
  <c r="L115" i="4"/>
  <c r="K115" i="4"/>
  <c r="J115" i="4"/>
  <c r="I115" i="4"/>
  <c r="H115" i="4"/>
  <c r="G115" i="4"/>
  <c r="F115" i="4"/>
  <c r="D115" i="4"/>
  <c r="C115" i="4"/>
  <c r="B115" i="4"/>
  <c r="O114" i="4"/>
  <c r="N114" i="4"/>
  <c r="U113" i="4"/>
  <c r="T113" i="4"/>
  <c r="S113" i="4"/>
  <c r="R113" i="4"/>
  <c r="S112" i="4"/>
  <c r="R112" i="4"/>
  <c r="E112" i="4"/>
  <c r="U112" i="4" s="1"/>
  <c r="S111" i="4"/>
  <c r="R111" i="4"/>
  <c r="E111" i="4"/>
  <c r="T111" i="4" s="1"/>
  <c r="S110" i="4"/>
  <c r="R110" i="4"/>
  <c r="E110" i="4"/>
  <c r="U110" i="4" s="1"/>
  <c r="S109" i="4"/>
  <c r="R109" i="4"/>
  <c r="E109" i="4"/>
  <c r="U109" i="4" s="1"/>
  <c r="U108" i="4"/>
  <c r="S108" i="4"/>
  <c r="R108" i="4"/>
  <c r="E108" i="4"/>
  <c r="T108" i="4" s="1"/>
  <c r="S107" i="4"/>
  <c r="R107" i="4"/>
  <c r="E107" i="4"/>
  <c r="T107" i="4" s="1"/>
  <c r="U106" i="4"/>
  <c r="S106" i="4"/>
  <c r="R106" i="4"/>
  <c r="E106" i="4"/>
  <c r="T106" i="4" s="1"/>
  <c r="S105" i="4"/>
  <c r="R105" i="4"/>
  <c r="E105" i="4"/>
  <c r="U105" i="4" s="1"/>
  <c r="S104" i="4"/>
  <c r="R104" i="4"/>
  <c r="E104" i="4"/>
  <c r="U104" i="4" s="1"/>
  <c r="S103" i="4"/>
  <c r="R103" i="4"/>
  <c r="E103" i="4"/>
  <c r="T103" i="4" s="1"/>
  <c r="T102" i="4"/>
  <c r="S102" i="4"/>
  <c r="R102" i="4"/>
  <c r="E102" i="4"/>
  <c r="U102" i="4" s="1"/>
  <c r="S101" i="4"/>
  <c r="R101" i="4"/>
  <c r="E101" i="4"/>
  <c r="U101" i="4" s="1"/>
  <c r="S100" i="4"/>
  <c r="R100" i="4"/>
  <c r="E100" i="4"/>
  <c r="U100" i="4" s="1"/>
  <c r="S99" i="4"/>
  <c r="R99" i="4"/>
  <c r="E99" i="4"/>
  <c r="U99" i="4" s="1"/>
  <c r="S98" i="4"/>
  <c r="R98" i="4"/>
  <c r="E98" i="4"/>
  <c r="T98" i="4" s="1"/>
  <c r="M97" i="4"/>
  <c r="S97" i="4" s="1"/>
  <c r="L97" i="4"/>
  <c r="R97" i="4" s="1"/>
  <c r="K97" i="4"/>
  <c r="K114" i="4" s="1"/>
  <c r="J97" i="4"/>
  <c r="J114" i="4" s="1"/>
  <c r="I97" i="4"/>
  <c r="I114" i="4" s="1"/>
  <c r="H97" i="4"/>
  <c r="H114" i="4" s="1"/>
  <c r="G97" i="4"/>
  <c r="G114" i="4" s="1"/>
  <c r="F97" i="4"/>
  <c r="F114" i="4" s="1"/>
  <c r="D97" i="4"/>
  <c r="D114" i="4" s="1"/>
  <c r="C97" i="4"/>
  <c r="C114" i="4" s="1"/>
  <c r="B97" i="4"/>
  <c r="B114" i="4" s="1"/>
  <c r="O115" i="5"/>
  <c r="N115" i="5"/>
  <c r="M115" i="5"/>
  <c r="S115" i="5" s="1"/>
  <c r="L115" i="5"/>
  <c r="R115" i="5" s="1"/>
  <c r="K115" i="5"/>
  <c r="J115" i="5"/>
  <c r="I115" i="5"/>
  <c r="H115" i="5"/>
  <c r="G115" i="5"/>
  <c r="F115" i="5"/>
  <c r="D115" i="5"/>
  <c r="C115" i="5"/>
  <c r="B115" i="5"/>
  <c r="O114" i="5"/>
  <c r="N114" i="5"/>
  <c r="H114" i="5"/>
  <c r="U113" i="5"/>
  <c r="T113" i="5"/>
  <c r="S113" i="5"/>
  <c r="R113" i="5"/>
  <c r="S112" i="5"/>
  <c r="R112" i="5"/>
  <c r="E112" i="5"/>
  <c r="U112" i="5" s="1"/>
  <c r="S111" i="5"/>
  <c r="R111" i="5"/>
  <c r="E111" i="5"/>
  <c r="T111" i="5" s="1"/>
  <c r="S110" i="5"/>
  <c r="R110" i="5"/>
  <c r="E110" i="5"/>
  <c r="S109" i="5"/>
  <c r="R109" i="5"/>
  <c r="E109" i="5"/>
  <c r="T109" i="5" s="1"/>
  <c r="U108" i="5"/>
  <c r="T108" i="5"/>
  <c r="S108" i="5"/>
  <c r="R108" i="5"/>
  <c r="E108" i="5"/>
  <c r="S107" i="5"/>
  <c r="R107" i="5"/>
  <c r="E107" i="5"/>
  <c r="U107" i="5" s="1"/>
  <c r="S106" i="5"/>
  <c r="R106" i="5"/>
  <c r="E106" i="5"/>
  <c r="T106" i="5" s="1"/>
  <c r="S105" i="5"/>
  <c r="R105" i="5"/>
  <c r="E105" i="5"/>
  <c r="U105" i="5" s="1"/>
  <c r="S104" i="5"/>
  <c r="R104" i="5"/>
  <c r="E104" i="5"/>
  <c r="U104" i="5" s="1"/>
  <c r="U103" i="5"/>
  <c r="S103" i="5"/>
  <c r="R103" i="5"/>
  <c r="E103" i="5"/>
  <c r="T103" i="5" s="1"/>
  <c r="S102" i="5"/>
  <c r="R102" i="5"/>
  <c r="E102" i="5"/>
  <c r="T102" i="5" s="1"/>
  <c r="U101" i="5"/>
  <c r="S101" i="5"/>
  <c r="R101" i="5"/>
  <c r="E101" i="5"/>
  <c r="T101" i="5" s="1"/>
  <c r="S100" i="5"/>
  <c r="R100" i="5"/>
  <c r="E100" i="5"/>
  <c r="U100" i="5" s="1"/>
  <c r="S99" i="5"/>
  <c r="R99" i="5"/>
  <c r="E99" i="5"/>
  <c r="U99" i="5" s="1"/>
  <c r="S98" i="5"/>
  <c r="R98" i="5"/>
  <c r="E98" i="5"/>
  <c r="T98" i="5" s="1"/>
  <c r="M97" i="5"/>
  <c r="M114" i="5" s="1"/>
  <c r="S114" i="5" s="1"/>
  <c r="L97" i="5"/>
  <c r="R97" i="5" s="1"/>
  <c r="K97" i="5"/>
  <c r="K114" i="5" s="1"/>
  <c r="J97" i="5"/>
  <c r="J114" i="5" s="1"/>
  <c r="I97" i="5"/>
  <c r="I114" i="5" s="1"/>
  <c r="H97" i="5"/>
  <c r="G97" i="5"/>
  <c r="G114" i="5" s="1"/>
  <c r="F97" i="5"/>
  <c r="F114" i="5" s="1"/>
  <c r="D97" i="5"/>
  <c r="D114" i="5" s="1"/>
  <c r="C97" i="5"/>
  <c r="C114" i="5" s="1"/>
  <c r="B97" i="5"/>
  <c r="B114" i="5" s="1"/>
  <c r="O115" i="6"/>
  <c r="N115" i="6"/>
  <c r="M115" i="6"/>
  <c r="S115" i="6" s="1"/>
  <c r="L115" i="6"/>
  <c r="R115" i="6" s="1"/>
  <c r="K115" i="6"/>
  <c r="J115" i="6"/>
  <c r="I115" i="6"/>
  <c r="H115" i="6"/>
  <c r="G115" i="6"/>
  <c r="F115" i="6"/>
  <c r="D115" i="6"/>
  <c r="C115" i="6"/>
  <c r="B115" i="6"/>
  <c r="O114" i="6"/>
  <c r="N114" i="6"/>
  <c r="U113" i="6"/>
  <c r="T113" i="6"/>
  <c r="S113" i="6"/>
  <c r="R113" i="6"/>
  <c r="S112" i="6"/>
  <c r="R112" i="6"/>
  <c r="E112" i="6"/>
  <c r="U112" i="6" s="1"/>
  <c r="S111" i="6"/>
  <c r="R111" i="6"/>
  <c r="E111" i="6"/>
  <c r="T111" i="6" s="1"/>
  <c r="S110" i="6"/>
  <c r="R110" i="6"/>
  <c r="E110" i="6"/>
  <c r="U110" i="6" s="1"/>
  <c r="S109" i="6"/>
  <c r="R109" i="6"/>
  <c r="E109" i="6"/>
  <c r="T109" i="6" s="1"/>
  <c r="S108" i="6"/>
  <c r="R108" i="6"/>
  <c r="E108" i="6"/>
  <c r="U108" i="6" s="1"/>
  <c r="S107" i="6"/>
  <c r="R107" i="6"/>
  <c r="E107" i="6"/>
  <c r="U107" i="6" s="1"/>
  <c r="S106" i="6"/>
  <c r="R106" i="6"/>
  <c r="E106" i="6"/>
  <c r="T106" i="6" s="1"/>
  <c r="U105" i="6"/>
  <c r="S105" i="6"/>
  <c r="R105" i="6"/>
  <c r="E105" i="6"/>
  <c r="T105" i="6" s="1"/>
  <c r="S104" i="6"/>
  <c r="R104" i="6"/>
  <c r="E104" i="6"/>
  <c r="U104" i="6" s="1"/>
  <c r="U103" i="6"/>
  <c r="T103" i="6"/>
  <c r="S103" i="6"/>
  <c r="R103" i="6"/>
  <c r="E103" i="6"/>
  <c r="S102" i="6"/>
  <c r="R102" i="6"/>
  <c r="E102" i="6"/>
  <c r="U102" i="6" s="1"/>
  <c r="S101" i="6"/>
  <c r="R101" i="6"/>
  <c r="E101" i="6"/>
  <c r="T101" i="6" s="1"/>
  <c r="S100" i="6"/>
  <c r="R100" i="6"/>
  <c r="E100" i="6"/>
  <c r="U100" i="6" s="1"/>
  <c r="S99" i="6"/>
  <c r="R99" i="6"/>
  <c r="E99" i="6"/>
  <c r="U99" i="6" s="1"/>
  <c r="S98" i="6"/>
  <c r="R98" i="6"/>
  <c r="E98" i="6"/>
  <c r="T98" i="6" s="1"/>
  <c r="M97" i="6"/>
  <c r="S97" i="6" s="1"/>
  <c r="L97" i="6"/>
  <c r="K97" i="6"/>
  <c r="K114" i="6" s="1"/>
  <c r="J97" i="6"/>
  <c r="J114" i="6" s="1"/>
  <c r="I97" i="6"/>
  <c r="I114" i="6" s="1"/>
  <c r="H97" i="6"/>
  <c r="H114" i="6" s="1"/>
  <c r="G97" i="6"/>
  <c r="G114" i="6" s="1"/>
  <c r="F97" i="6"/>
  <c r="F114" i="6" s="1"/>
  <c r="D97" i="6"/>
  <c r="D114" i="6" s="1"/>
  <c r="C97" i="6"/>
  <c r="C114" i="6" s="1"/>
  <c r="B97" i="6"/>
  <c r="B114" i="6" s="1"/>
  <c r="O115" i="7"/>
  <c r="N115" i="7"/>
  <c r="M115" i="7"/>
  <c r="S115" i="7" s="1"/>
  <c r="L115" i="7"/>
  <c r="R115" i="7" s="1"/>
  <c r="K115" i="7"/>
  <c r="J115" i="7"/>
  <c r="I115" i="7"/>
  <c r="H115" i="7"/>
  <c r="G115" i="7"/>
  <c r="F115" i="7"/>
  <c r="D115" i="7"/>
  <c r="C115" i="7"/>
  <c r="B115" i="7"/>
  <c r="O114" i="7"/>
  <c r="N114" i="7"/>
  <c r="U113" i="7"/>
  <c r="T113" i="7"/>
  <c r="S113" i="7"/>
  <c r="R113" i="7"/>
  <c r="S112" i="7"/>
  <c r="R112" i="7"/>
  <c r="E112" i="7"/>
  <c r="T112" i="7" s="1"/>
  <c r="S111" i="7"/>
  <c r="R111" i="7"/>
  <c r="E111" i="7"/>
  <c r="S110" i="7"/>
  <c r="R110" i="7"/>
  <c r="E110" i="7"/>
  <c r="U110" i="7" s="1"/>
  <c r="S109" i="7"/>
  <c r="R109" i="7"/>
  <c r="E109" i="7"/>
  <c r="U108" i="7"/>
  <c r="S108" i="7"/>
  <c r="R108" i="7"/>
  <c r="E108" i="7"/>
  <c r="T108" i="7" s="1"/>
  <c r="S107" i="7"/>
  <c r="R107" i="7"/>
  <c r="E107" i="7"/>
  <c r="U107" i="7" s="1"/>
  <c r="S106" i="7"/>
  <c r="R106" i="7"/>
  <c r="E106" i="7"/>
  <c r="U106" i="7" s="1"/>
  <c r="S105" i="7"/>
  <c r="R105" i="7"/>
  <c r="E105" i="7"/>
  <c r="U105" i="7" s="1"/>
  <c r="S104" i="7"/>
  <c r="R104" i="7"/>
  <c r="E104" i="7"/>
  <c r="T104" i="7" s="1"/>
  <c r="S103" i="7"/>
  <c r="R103" i="7"/>
  <c r="E103" i="7"/>
  <c r="S102" i="7"/>
  <c r="R102" i="7"/>
  <c r="E102" i="7"/>
  <c r="U102" i="7" s="1"/>
  <c r="S101" i="7"/>
  <c r="R101" i="7"/>
  <c r="E101" i="7"/>
  <c r="S100" i="7"/>
  <c r="R100" i="7"/>
  <c r="E100" i="7"/>
  <c r="T100" i="7" s="1"/>
  <c r="S99" i="7"/>
  <c r="R99" i="7"/>
  <c r="E99" i="7"/>
  <c r="S98" i="7"/>
  <c r="R98" i="7"/>
  <c r="E98" i="7"/>
  <c r="T98" i="7" s="1"/>
  <c r="M97" i="7"/>
  <c r="S97" i="7" s="1"/>
  <c r="L97" i="7"/>
  <c r="K97" i="7"/>
  <c r="K114" i="7" s="1"/>
  <c r="J97" i="7"/>
  <c r="J114" i="7" s="1"/>
  <c r="I97" i="7"/>
  <c r="I114" i="7" s="1"/>
  <c r="H97" i="7"/>
  <c r="H114" i="7" s="1"/>
  <c r="G97" i="7"/>
  <c r="G114" i="7" s="1"/>
  <c r="F97" i="7"/>
  <c r="F114" i="7" s="1"/>
  <c r="D97" i="7"/>
  <c r="D114" i="7" s="1"/>
  <c r="C97" i="7"/>
  <c r="C114" i="7" s="1"/>
  <c r="B97" i="7"/>
  <c r="B114" i="7" s="1"/>
  <c r="O115" i="8"/>
  <c r="N115" i="8"/>
  <c r="M115" i="8"/>
  <c r="S115" i="8" s="1"/>
  <c r="L115" i="8"/>
  <c r="R115" i="8" s="1"/>
  <c r="K115" i="8"/>
  <c r="J115" i="8"/>
  <c r="I115" i="8"/>
  <c r="H115" i="8"/>
  <c r="G115" i="8"/>
  <c r="F115" i="8"/>
  <c r="D115" i="8"/>
  <c r="C115" i="8"/>
  <c r="B115" i="8"/>
  <c r="O114" i="8"/>
  <c r="N114" i="8"/>
  <c r="K114" i="8"/>
  <c r="B114" i="8"/>
  <c r="U113" i="8"/>
  <c r="T113" i="8"/>
  <c r="S113" i="8"/>
  <c r="R113" i="8"/>
  <c r="S112" i="8"/>
  <c r="R112" i="8"/>
  <c r="E112" i="8"/>
  <c r="T112" i="8" s="1"/>
  <c r="U111" i="8"/>
  <c r="T111" i="8"/>
  <c r="S111" i="8"/>
  <c r="R111" i="8"/>
  <c r="E111" i="8"/>
  <c r="S110" i="8"/>
  <c r="R110" i="8"/>
  <c r="E110" i="8"/>
  <c r="U109" i="8"/>
  <c r="S109" i="8"/>
  <c r="R109" i="8"/>
  <c r="E109" i="8"/>
  <c r="T109" i="8" s="1"/>
  <c r="S108" i="8"/>
  <c r="R108" i="8"/>
  <c r="E108" i="8"/>
  <c r="U108" i="8" s="1"/>
  <c r="S107" i="8"/>
  <c r="R107" i="8"/>
  <c r="E107" i="8"/>
  <c r="T107" i="8" s="1"/>
  <c r="S106" i="8"/>
  <c r="R106" i="8"/>
  <c r="E106" i="8"/>
  <c r="U106" i="8" s="1"/>
  <c r="S105" i="8"/>
  <c r="R105" i="8"/>
  <c r="E105" i="8"/>
  <c r="U105" i="8" s="1"/>
  <c r="S104" i="8"/>
  <c r="R104" i="8"/>
  <c r="E104" i="8"/>
  <c r="T104" i="8" s="1"/>
  <c r="S103" i="8"/>
  <c r="R103" i="8"/>
  <c r="E103" i="8"/>
  <c r="U103" i="8" s="1"/>
  <c r="S102" i="8"/>
  <c r="R102" i="8"/>
  <c r="E102" i="8"/>
  <c r="S101" i="8"/>
  <c r="R101" i="8"/>
  <c r="E101" i="8"/>
  <c r="T101" i="8" s="1"/>
  <c r="S100" i="8"/>
  <c r="R100" i="8"/>
  <c r="E100" i="8"/>
  <c r="U100" i="8" s="1"/>
  <c r="S99" i="8"/>
  <c r="R99" i="8"/>
  <c r="E99" i="8"/>
  <c r="T99" i="8" s="1"/>
  <c r="S98" i="8"/>
  <c r="R98" i="8"/>
  <c r="E98" i="8"/>
  <c r="U98" i="8" s="1"/>
  <c r="M97" i="8"/>
  <c r="S97" i="8" s="1"/>
  <c r="L97" i="8"/>
  <c r="R97" i="8" s="1"/>
  <c r="K97" i="8"/>
  <c r="J97" i="8"/>
  <c r="J114" i="8" s="1"/>
  <c r="I97" i="8"/>
  <c r="I114" i="8" s="1"/>
  <c r="H97" i="8"/>
  <c r="H114" i="8" s="1"/>
  <c r="G97" i="8"/>
  <c r="G114" i="8" s="1"/>
  <c r="F97" i="8"/>
  <c r="F114" i="8" s="1"/>
  <c r="D97" i="8"/>
  <c r="D114" i="8" s="1"/>
  <c r="C97" i="8"/>
  <c r="C114" i="8" s="1"/>
  <c r="B97" i="8"/>
  <c r="O115" i="9"/>
  <c r="N115" i="9"/>
  <c r="M115" i="9"/>
  <c r="S115" i="9" s="1"/>
  <c r="L115" i="9"/>
  <c r="R115" i="9" s="1"/>
  <c r="K115" i="9"/>
  <c r="J115" i="9"/>
  <c r="I115" i="9"/>
  <c r="H115" i="9"/>
  <c r="G115" i="9"/>
  <c r="F115" i="9"/>
  <c r="D115" i="9"/>
  <c r="C115" i="9"/>
  <c r="B115" i="9"/>
  <c r="O114" i="9"/>
  <c r="N114" i="9"/>
  <c r="U113" i="9"/>
  <c r="T113" i="9"/>
  <c r="S113" i="9"/>
  <c r="R113" i="9"/>
  <c r="S112" i="9"/>
  <c r="R112" i="9"/>
  <c r="E112" i="9"/>
  <c r="T112" i="9" s="1"/>
  <c r="S111" i="9"/>
  <c r="R111" i="9"/>
  <c r="E111" i="9"/>
  <c r="U111" i="9" s="1"/>
  <c r="S110" i="9"/>
  <c r="R110" i="9"/>
  <c r="E110" i="9"/>
  <c r="U110" i="9" s="1"/>
  <c r="S109" i="9"/>
  <c r="R109" i="9"/>
  <c r="E109" i="9"/>
  <c r="S108" i="9"/>
  <c r="R108" i="9"/>
  <c r="E108" i="9"/>
  <c r="U108" i="9" s="1"/>
  <c r="S107" i="9"/>
  <c r="R107" i="9"/>
  <c r="E107" i="9"/>
  <c r="S106" i="9"/>
  <c r="R106" i="9"/>
  <c r="E106" i="9"/>
  <c r="T106" i="9" s="1"/>
  <c r="S105" i="9"/>
  <c r="R105" i="9"/>
  <c r="E105" i="9"/>
  <c r="U105" i="9" s="1"/>
  <c r="S104" i="9"/>
  <c r="R104" i="9"/>
  <c r="E104" i="9"/>
  <c r="S103" i="9"/>
  <c r="R103" i="9"/>
  <c r="E103" i="9"/>
  <c r="U103" i="9" s="1"/>
  <c r="S102" i="9"/>
  <c r="R102" i="9"/>
  <c r="E102" i="9"/>
  <c r="T101" i="9"/>
  <c r="S101" i="9"/>
  <c r="R101" i="9"/>
  <c r="E101" i="9"/>
  <c r="U101" i="9" s="1"/>
  <c r="S100" i="9"/>
  <c r="R100" i="9"/>
  <c r="E100" i="9"/>
  <c r="U100" i="9" s="1"/>
  <c r="U99" i="9"/>
  <c r="S99" i="9"/>
  <c r="R99" i="9"/>
  <c r="E99" i="9"/>
  <c r="S98" i="9"/>
  <c r="R98" i="9"/>
  <c r="E98" i="9"/>
  <c r="T98" i="9" s="1"/>
  <c r="M97" i="9"/>
  <c r="M114" i="9" s="1"/>
  <c r="S114" i="9" s="1"/>
  <c r="L97" i="9"/>
  <c r="R97" i="9" s="1"/>
  <c r="K97" i="9"/>
  <c r="K114" i="9" s="1"/>
  <c r="J97" i="9"/>
  <c r="J114" i="9" s="1"/>
  <c r="I97" i="9"/>
  <c r="I114" i="9" s="1"/>
  <c r="H97" i="9"/>
  <c r="H114" i="9" s="1"/>
  <c r="G97" i="9"/>
  <c r="G114" i="9" s="1"/>
  <c r="F97" i="9"/>
  <c r="F114" i="9" s="1"/>
  <c r="D97" i="9"/>
  <c r="D114" i="9" s="1"/>
  <c r="C97" i="9"/>
  <c r="C114" i="9" s="1"/>
  <c r="B97" i="9"/>
  <c r="B114" i="9" s="1"/>
  <c r="O115" i="10"/>
  <c r="N115" i="10"/>
  <c r="M115" i="10"/>
  <c r="S115" i="10" s="1"/>
  <c r="L115" i="10"/>
  <c r="R115" i="10" s="1"/>
  <c r="K115" i="10"/>
  <c r="J115" i="10"/>
  <c r="I115" i="10"/>
  <c r="H115" i="10"/>
  <c r="G115" i="10"/>
  <c r="F115" i="10"/>
  <c r="D115" i="10"/>
  <c r="C115" i="10"/>
  <c r="B115" i="10"/>
  <c r="O114" i="10"/>
  <c r="N114" i="10"/>
  <c r="U113" i="10"/>
  <c r="T113" i="10"/>
  <c r="S113" i="10"/>
  <c r="R113" i="10"/>
  <c r="S112" i="10"/>
  <c r="R112" i="10"/>
  <c r="E112" i="10"/>
  <c r="S111" i="10"/>
  <c r="R111" i="10"/>
  <c r="E111" i="10"/>
  <c r="U111" i="10" s="1"/>
  <c r="S110" i="10"/>
  <c r="R110" i="10"/>
  <c r="E110" i="10"/>
  <c r="T110" i="10" s="1"/>
  <c r="S109" i="10"/>
  <c r="R109" i="10"/>
  <c r="E109" i="10"/>
  <c r="T109" i="10" s="1"/>
  <c r="S108" i="10"/>
  <c r="R108" i="10"/>
  <c r="E108" i="10"/>
  <c r="T108" i="10" s="1"/>
  <c r="S107" i="10"/>
  <c r="R107" i="10"/>
  <c r="E107" i="10"/>
  <c r="U107" i="10" s="1"/>
  <c r="S106" i="10"/>
  <c r="R106" i="10"/>
  <c r="E106" i="10"/>
  <c r="U106" i="10" s="1"/>
  <c r="S105" i="10"/>
  <c r="R105" i="10"/>
  <c r="E105" i="10"/>
  <c r="U105" i="10" s="1"/>
  <c r="S104" i="10"/>
  <c r="R104" i="10"/>
  <c r="E104" i="10"/>
  <c r="S103" i="10"/>
  <c r="R103" i="10"/>
  <c r="E103" i="10"/>
  <c r="U103" i="10" s="1"/>
  <c r="S102" i="10"/>
  <c r="R102" i="10"/>
  <c r="E102" i="10"/>
  <c r="T102" i="10" s="1"/>
  <c r="S101" i="10"/>
  <c r="R101" i="10"/>
  <c r="E101" i="10"/>
  <c r="T101" i="10" s="1"/>
  <c r="U100" i="10"/>
  <c r="S100" i="10"/>
  <c r="R100" i="10"/>
  <c r="E100" i="10"/>
  <c r="T100" i="10" s="1"/>
  <c r="U99" i="10"/>
  <c r="T99" i="10"/>
  <c r="S99" i="10"/>
  <c r="R99" i="10"/>
  <c r="E99" i="10"/>
  <c r="S98" i="10"/>
  <c r="R98" i="10"/>
  <c r="E98" i="10"/>
  <c r="U98" i="10" s="1"/>
  <c r="M97" i="10"/>
  <c r="M114" i="10" s="1"/>
  <c r="S114" i="10" s="1"/>
  <c r="L97" i="10"/>
  <c r="L114" i="10" s="1"/>
  <c r="R114" i="10" s="1"/>
  <c r="K97" i="10"/>
  <c r="K114" i="10" s="1"/>
  <c r="J97" i="10"/>
  <c r="J114" i="10" s="1"/>
  <c r="I97" i="10"/>
  <c r="I114" i="10" s="1"/>
  <c r="H97" i="10"/>
  <c r="H114" i="10" s="1"/>
  <c r="G97" i="10"/>
  <c r="G114" i="10" s="1"/>
  <c r="F97" i="10"/>
  <c r="F114" i="10" s="1"/>
  <c r="D97" i="10"/>
  <c r="D114" i="10" s="1"/>
  <c r="C97" i="10"/>
  <c r="C114" i="10" s="1"/>
  <c r="B97" i="10"/>
  <c r="B114" i="10" s="1"/>
  <c r="O115" i="11"/>
  <c r="N115" i="11"/>
  <c r="M115" i="11"/>
  <c r="S115" i="11" s="1"/>
  <c r="L115" i="11"/>
  <c r="R115" i="11" s="1"/>
  <c r="K115" i="11"/>
  <c r="J115" i="11"/>
  <c r="I115" i="11"/>
  <c r="H115" i="11"/>
  <c r="G115" i="11"/>
  <c r="F115" i="11"/>
  <c r="D115" i="11"/>
  <c r="C115" i="11"/>
  <c r="B115" i="11"/>
  <c r="O114" i="11"/>
  <c r="N114" i="11"/>
  <c r="U113" i="11"/>
  <c r="T113" i="11"/>
  <c r="S113" i="11"/>
  <c r="R113" i="11"/>
  <c r="S112" i="11"/>
  <c r="R112" i="11"/>
  <c r="E112" i="11"/>
  <c r="S111" i="11"/>
  <c r="R111" i="11"/>
  <c r="E111" i="11"/>
  <c r="U111" i="11" s="1"/>
  <c r="U110" i="11"/>
  <c r="T110" i="11"/>
  <c r="S110" i="11"/>
  <c r="R110" i="11"/>
  <c r="E110" i="11"/>
  <c r="S109" i="11"/>
  <c r="R109" i="11"/>
  <c r="E109" i="11"/>
  <c r="U109" i="11" s="1"/>
  <c r="T108" i="11"/>
  <c r="S108" i="11"/>
  <c r="R108" i="11"/>
  <c r="E108" i="11"/>
  <c r="U108" i="11" s="1"/>
  <c r="S107" i="11"/>
  <c r="R107" i="11"/>
  <c r="E107" i="11"/>
  <c r="U107" i="11" s="1"/>
  <c r="S106" i="11"/>
  <c r="R106" i="11"/>
  <c r="E106" i="11"/>
  <c r="U106" i="11" s="1"/>
  <c r="S105" i="11"/>
  <c r="R105" i="11"/>
  <c r="E105" i="11"/>
  <c r="T105" i="11" s="1"/>
  <c r="S104" i="11"/>
  <c r="R104" i="11"/>
  <c r="E104" i="11"/>
  <c r="S103" i="11"/>
  <c r="R103" i="11"/>
  <c r="E103" i="11"/>
  <c r="T103" i="11" s="1"/>
  <c r="U102" i="11"/>
  <c r="T102" i="11"/>
  <c r="S102" i="11"/>
  <c r="R102" i="11"/>
  <c r="E102" i="11"/>
  <c r="S101" i="11"/>
  <c r="R101" i="11"/>
  <c r="E101" i="11"/>
  <c r="U101" i="11" s="1"/>
  <c r="S100" i="11"/>
  <c r="R100" i="11"/>
  <c r="E100" i="11"/>
  <c r="U100" i="11" s="1"/>
  <c r="S99" i="11"/>
  <c r="R99" i="11"/>
  <c r="E99" i="11"/>
  <c r="U99" i="11" s="1"/>
  <c r="S98" i="11"/>
  <c r="R98" i="11"/>
  <c r="E98" i="11"/>
  <c r="U98" i="11" s="1"/>
  <c r="M97" i="11"/>
  <c r="S97" i="11" s="1"/>
  <c r="L97" i="11"/>
  <c r="L114" i="11" s="1"/>
  <c r="R114" i="11" s="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D114" i="11" s="1"/>
  <c r="C97" i="11"/>
  <c r="C114" i="11" s="1"/>
  <c r="B97" i="11"/>
  <c r="B114" i="11" s="1"/>
  <c r="O115" i="12"/>
  <c r="N115" i="12"/>
  <c r="M115" i="12"/>
  <c r="S115" i="12" s="1"/>
  <c r="L115" i="12"/>
  <c r="R115" i="12" s="1"/>
  <c r="K115" i="12"/>
  <c r="J115" i="12"/>
  <c r="I115" i="12"/>
  <c r="H115" i="12"/>
  <c r="G115" i="12"/>
  <c r="F115" i="12"/>
  <c r="D115" i="12"/>
  <c r="C115" i="12"/>
  <c r="B115" i="12"/>
  <c r="O114" i="12"/>
  <c r="N114" i="12"/>
  <c r="U113" i="12"/>
  <c r="T113" i="12"/>
  <c r="S113" i="12"/>
  <c r="R113" i="12"/>
  <c r="S112" i="12"/>
  <c r="R112" i="12"/>
  <c r="E112" i="12"/>
  <c r="U112" i="12" s="1"/>
  <c r="S111" i="12"/>
  <c r="R111" i="12"/>
  <c r="E111" i="12"/>
  <c r="U111" i="12" s="1"/>
  <c r="S110" i="12"/>
  <c r="R110" i="12"/>
  <c r="E110" i="12"/>
  <c r="U110" i="12" s="1"/>
  <c r="S109" i="12"/>
  <c r="R109" i="12"/>
  <c r="E109" i="12"/>
  <c r="U109" i="12" s="1"/>
  <c r="S108" i="12"/>
  <c r="R108" i="12"/>
  <c r="E108" i="12"/>
  <c r="T108" i="12" s="1"/>
  <c r="S107" i="12"/>
  <c r="R107" i="12"/>
  <c r="E107" i="12"/>
  <c r="T107" i="12" s="1"/>
  <c r="S106" i="12"/>
  <c r="R106" i="12"/>
  <c r="E106" i="12"/>
  <c r="T106" i="12" s="1"/>
  <c r="S105" i="12"/>
  <c r="R105" i="12"/>
  <c r="E105" i="12"/>
  <c r="U105" i="12" s="1"/>
  <c r="S104" i="12"/>
  <c r="R104" i="12"/>
  <c r="E104" i="12"/>
  <c r="U104" i="12" s="1"/>
  <c r="S103" i="12"/>
  <c r="R103" i="12"/>
  <c r="E103" i="12"/>
  <c r="U103" i="12" s="1"/>
  <c r="S102" i="12"/>
  <c r="R102" i="12"/>
  <c r="E102" i="12"/>
  <c r="U102" i="12" s="1"/>
  <c r="S101" i="12"/>
  <c r="R101" i="12"/>
  <c r="E101" i="12"/>
  <c r="U101" i="12" s="1"/>
  <c r="U100" i="12"/>
  <c r="S100" i="12"/>
  <c r="R100" i="12"/>
  <c r="E100" i="12"/>
  <c r="S99" i="12"/>
  <c r="R99" i="12"/>
  <c r="E99" i="12"/>
  <c r="T99" i="12" s="1"/>
  <c r="S98" i="12"/>
  <c r="R98" i="12"/>
  <c r="E98" i="12"/>
  <c r="T98" i="12" s="1"/>
  <c r="M97" i="12"/>
  <c r="S97" i="12" s="1"/>
  <c r="L97" i="12"/>
  <c r="R97" i="12" s="1"/>
  <c r="K97" i="12"/>
  <c r="K114" i="12" s="1"/>
  <c r="J97" i="12"/>
  <c r="J114" i="12" s="1"/>
  <c r="I97" i="12"/>
  <c r="I114" i="12" s="1"/>
  <c r="H97" i="12"/>
  <c r="H114" i="12" s="1"/>
  <c r="G97" i="12"/>
  <c r="G114" i="12" s="1"/>
  <c r="F97" i="12"/>
  <c r="F114" i="12" s="1"/>
  <c r="D97" i="12"/>
  <c r="D114" i="12" s="1"/>
  <c r="C97" i="12"/>
  <c r="C114" i="12" s="1"/>
  <c r="B97" i="12"/>
  <c r="B114" i="12" s="1"/>
  <c r="O115" i="1"/>
  <c r="N115" i="1"/>
  <c r="M115" i="1"/>
  <c r="S115" i="1" s="1"/>
  <c r="L115" i="1"/>
  <c r="R115" i="1" s="1"/>
  <c r="K115" i="1"/>
  <c r="J115" i="1"/>
  <c r="I115" i="1"/>
  <c r="H115" i="1"/>
  <c r="G115" i="1"/>
  <c r="F115" i="1"/>
  <c r="D115" i="1"/>
  <c r="C115" i="1"/>
  <c r="B115" i="1"/>
  <c r="O114" i="1"/>
  <c r="N114" i="1"/>
  <c r="U113" i="1"/>
  <c r="T113" i="1"/>
  <c r="S113" i="1"/>
  <c r="R113" i="1"/>
  <c r="S112" i="1"/>
  <c r="R112" i="1"/>
  <c r="E112" i="1"/>
  <c r="U112" i="1" s="1"/>
  <c r="U111" i="1"/>
  <c r="S111" i="1"/>
  <c r="R111" i="1"/>
  <c r="E111" i="1"/>
  <c r="T111" i="1" s="1"/>
  <c r="S110" i="1"/>
  <c r="R110" i="1"/>
  <c r="E110" i="1"/>
  <c r="T110" i="1" s="1"/>
  <c r="S109" i="1"/>
  <c r="R109" i="1"/>
  <c r="E109" i="1"/>
  <c r="T109" i="1" s="1"/>
  <c r="T108" i="1"/>
  <c r="S108" i="1"/>
  <c r="R108" i="1"/>
  <c r="E108" i="1"/>
  <c r="U108" i="1" s="1"/>
  <c r="S107" i="1"/>
  <c r="R107" i="1"/>
  <c r="E107" i="1"/>
  <c r="U107" i="1" s="1"/>
  <c r="S106" i="1"/>
  <c r="R106" i="1"/>
  <c r="E106" i="1"/>
  <c r="U106" i="1" s="1"/>
  <c r="S105" i="1"/>
  <c r="R105" i="1"/>
  <c r="E105" i="1"/>
  <c r="U105" i="1" s="1"/>
  <c r="S104" i="1"/>
  <c r="R104" i="1"/>
  <c r="E104" i="1"/>
  <c r="U104" i="1" s="1"/>
  <c r="S103" i="1"/>
  <c r="R103" i="1"/>
  <c r="E103" i="1"/>
  <c r="T103" i="1" s="1"/>
  <c r="U102" i="1"/>
  <c r="T102" i="1"/>
  <c r="S102" i="1"/>
  <c r="R102" i="1"/>
  <c r="E102" i="1"/>
  <c r="S101" i="1"/>
  <c r="R101" i="1"/>
  <c r="E101" i="1"/>
  <c r="U101" i="1" s="1"/>
  <c r="U100" i="1"/>
  <c r="T100" i="1"/>
  <c r="S100" i="1"/>
  <c r="R100" i="1"/>
  <c r="E100" i="1"/>
  <c r="S99" i="1"/>
  <c r="R99" i="1"/>
  <c r="E99" i="1"/>
  <c r="T98" i="1"/>
  <c r="S98" i="1"/>
  <c r="R98" i="1"/>
  <c r="E98" i="1"/>
  <c r="U98" i="1" s="1"/>
  <c r="M97" i="1"/>
  <c r="M114" i="1" s="1"/>
  <c r="S114" i="1" s="1"/>
  <c r="L97" i="1"/>
  <c r="L114" i="1" s="1"/>
  <c r="R114" i="1" s="1"/>
  <c r="K97" i="1"/>
  <c r="K114" i="1" s="1"/>
  <c r="J97" i="1"/>
  <c r="J114" i="1" s="1"/>
  <c r="I97" i="1"/>
  <c r="I114" i="1" s="1"/>
  <c r="H97" i="1"/>
  <c r="H114" i="1" s="1"/>
  <c r="G97" i="1"/>
  <c r="G114" i="1" s="1"/>
  <c r="F97" i="1"/>
  <c r="F114" i="1" s="1"/>
  <c r="D97" i="1"/>
  <c r="D114" i="1" s="1"/>
  <c r="C97" i="1"/>
  <c r="C114" i="1" s="1"/>
  <c r="B97" i="1"/>
  <c r="B114" i="1" s="1"/>
  <c r="E86" i="2"/>
  <c r="E85" i="2"/>
  <c r="E84" i="2"/>
  <c r="E83" i="2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3" i="4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2" i="11" s="1"/>
  <c r="E84" i="1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3" i="12"/>
  <c r="M82" i="12"/>
  <c r="L82" i="12"/>
  <c r="K82" i="12"/>
  <c r="J82" i="12"/>
  <c r="I82" i="12"/>
  <c r="H82" i="12"/>
  <c r="G82" i="12"/>
  <c r="F82" i="12"/>
  <c r="D82" i="12"/>
  <c r="C82" i="12"/>
  <c r="B82" i="12"/>
  <c r="A79" i="12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S96" i="12"/>
  <c r="R96" i="12"/>
  <c r="Q96" i="12"/>
  <c r="P96" i="12"/>
  <c r="E96" i="12"/>
  <c r="U96" i="12" s="1"/>
  <c r="S95" i="12"/>
  <c r="R95" i="12"/>
  <c r="Q95" i="12"/>
  <c r="P95" i="12"/>
  <c r="E95" i="12"/>
  <c r="T95" i="12" s="1"/>
  <c r="U94" i="12"/>
  <c r="S94" i="12"/>
  <c r="R94" i="12"/>
  <c r="Q94" i="12"/>
  <c r="P94" i="12"/>
  <c r="E94" i="12"/>
  <c r="T94" i="12" s="1"/>
  <c r="S93" i="12"/>
  <c r="R93" i="12"/>
  <c r="Q93" i="12"/>
  <c r="P93" i="12"/>
  <c r="E93" i="12"/>
  <c r="U93" i="12" s="1"/>
  <c r="U92" i="12"/>
  <c r="T92" i="12"/>
  <c r="S92" i="12"/>
  <c r="R92" i="12"/>
  <c r="Q92" i="12"/>
  <c r="P92" i="12"/>
  <c r="E92" i="12"/>
  <c r="U91" i="12"/>
  <c r="T91" i="12"/>
  <c r="S91" i="12"/>
  <c r="R91" i="12"/>
  <c r="Q91" i="12"/>
  <c r="P91" i="12"/>
  <c r="E91" i="12"/>
  <c r="U90" i="12"/>
  <c r="T90" i="12"/>
  <c r="S90" i="12"/>
  <c r="R90" i="12"/>
  <c r="Q90" i="12"/>
  <c r="P90" i="12"/>
  <c r="E90" i="12"/>
  <c r="U89" i="12"/>
  <c r="T89" i="12"/>
  <c r="S89" i="12"/>
  <c r="R89" i="12"/>
  <c r="Q89" i="12"/>
  <c r="P89" i="12"/>
  <c r="E89" i="12"/>
  <c r="S88" i="12"/>
  <c r="R88" i="12"/>
  <c r="R87" i="12" s="1"/>
  <c r="Q88" i="12"/>
  <c r="P88" i="12"/>
  <c r="E88" i="12"/>
  <c r="O75" i="12"/>
  <c r="N75" i="12"/>
  <c r="M75" i="12"/>
  <c r="L75" i="12"/>
  <c r="K75" i="12"/>
  <c r="J75" i="12"/>
  <c r="I75" i="12"/>
  <c r="H75" i="12"/>
  <c r="G75" i="12"/>
  <c r="F75" i="12"/>
  <c r="C75" i="12"/>
  <c r="B75" i="12"/>
  <c r="O74" i="12"/>
  <c r="N74" i="12"/>
  <c r="M74" i="12"/>
  <c r="S74" i="12" s="1"/>
  <c r="L74" i="12"/>
  <c r="R74" i="12" s="1"/>
  <c r="K74" i="12"/>
  <c r="J74" i="12"/>
  <c r="I74" i="12"/>
  <c r="Q74" i="12" s="1"/>
  <c r="H74" i="12"/>
  <c r="P74" i="12" s="1"/>
  <c r="G74" i="12"/>
  <c r="F74" i="12"/>
  <c r="E74" i="12"/>
  <c r="C74" i="12"/>
  <c r="B74" i="12"/>
  <c r="O73" i="12"/>
  <c r="N73" i="12"/>
  <c r="M73" i="12"/>
  <c r="S73" i="12" s="1"/>
  <c r="L73" i="12"/>
  <c r="R73" i="12" s="1"/>
  <c r="K73" i="12"/>
  <c r="J73" i="12"/>
  <c r="I73" i="12"/>
  <c r="Q73" i="12" s="1"/>
  <c r="H73" i="12"/>
  <c r="P73" i="12" s="1"/>
  <c r="G73" i="12"/>
  <c r="F73" i="12"/>
  <c r="C73" i="12"/>
  <c r="B73" i="12"/>
  <c r="E73" i="12" s="1"/>
  <c r="T72" i="12"/>
  <c r="S72" i="12"/>
  <c r="R72" i="12"/>
  <c r="Q72" i="12"/>
  <c r="P72" i="12"/>
  <c r="E72" i="12"/>
  <c r="U72" i="12" s="1"/>
  <c r="U71" i="12"/>
  <c r="S71" i="12"/>
  <c r="R71" i="12"/>
  <c r="Q71" i="12"/>
  <c r="P71" i="12"/>
  <c r="E71" i="12"/>
  <c r="R69" i="12"/>
  <c r="O69" i="12"/>
  <c r="N69" i="12"/>
  <c r="M69" i="12"/>
  <c r="L69" i="12"/>
  <c r="K69" i="12"/>
  <c r="J69" i="12"/>
  <c r="I69" i="12"/>
  <c r="Q69" i="12" s="1"/>
  <c r="H69" i="12"/>
  <c r="P69" i="12" s="1"/>
  <c r="G69" i="12"/>
  <c r="F69" i="12"/>
  <c r="C69" i="12"/>
  <c r="B69" i="12"/>
  <c r="O68" i="12"/>
  <c r="N68" i="12"/>
  <c r="M68" i="12"/>
  <c r="S68" i="12" s="1"/>
  <c r="L68" i="12"/>
  <c r="R68" i="12" s="1"/>
  <c r="K68" i="12"/>
  <c r="J68" i="12"/>
  <c r="I68" i="12"/>
  <c r="H68" i="12"/>
  <c r="G68" i="12"/>
  <c r="F68" i="12"/>
  <c r="C68" i="12"/>
  <c r="B68" i="12"/>
  <c r="T67" i="12"/>
  <c r="S67" i="12"/>
  <c r="R67" i="12"/>
  <c r="Q67" i="12"/>
  <c r="P67" i="12"/>
  <c r="E67" i="12"/>
  <c r="U67" i="12" s="1"/>
  <c r="U66" i="12"/>
  <c r="S66" i="12"/>
  <c r="R66" i="12"/>
  <c r="Q66" i="12"/>
  <c r="P66" i="12"/>
  <c r="E66" i="12"/>
  <c r="T66" i="12" s="1"/>
  <c r="T65" i="12"/>
  <c r="S65" i="12"/>
  <c r="R65" i="12"/>
  <c r="Q65" i="12"/>
  <c r="P65" i="12"/>
  <c r="E65" i="12"/>
  <c r="U65" i="12" s="1"/>
  <c r="S64" i="12"/>
  <c r="R64" i="12"/>
  <c r="Q64" i="12"/>
  <c r="P64" i="12"/>
  <c r="E64" i="12"/>
  <c r="T64" i="12" s="1"/>
  <c r="S63" i="12"/>
  <c r="R63" i="12"/>
  <c r="Q63" i="12"/>
  <c r="P63" i="12"/>
  <c r="E63" i="12"/>
  <c r="U63" i="12" s="1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S60" i="12"/>
  <c r="R60" i="12"/>
  <c r="Q60" i="12"/>
  <c r="P60" i="12"/>
  <c r="E60" i="12"/>
  <c r="U60" i="12" s="1"/>
  <c r="S59" i="12"/>
  <c r="R59" i="12"/>
  <c r="Q59" i="12"/>
  <c r="P59" i="12"/>
  <c r="E59" i="12"/>
  <c r="U59" i="12" s="1"/>
  <c r="S58" i="12"/>
  <c r="R58" i="12"/>
  <c r="Q58" i="12"/>
  <c r="P58" i="12"/>
  <c r="E58" i="12"/>
  <c r="U58" i="12" s="1"/>
  <c r="S57" i="12"/>
  <c r="R57" i="12"/>
  <c r="Q57" i="12"/>
  <c r="P57" i="12"/>
  <c r="E57" i="12"/>
  <c r="T57" i="12" s="1"/>
  <c r="R55" i="12"/>
  <c r="O55" i="12"/>
  <c r="N55" i="12"/>
  <c r="M55" i="12"/>
  <c r="S55" i="12" s="1"/>
  <c r="L55" i="12"/>
  <c r="K55" i="12"/>
  <c r="J55" i="12"/>
  <c r="I55" i="12"/>
  <c r="Q55" i="12" s="1"/>
  <c r="H55" i="12"/>
  <c r="P55" i="12" s="1"/>
  <c r="G55" i="12"/>
  <c r="F55" i="12"/>
  <c r="C55" i="12"/>
  <c r="B55" i="12"/>
  <c r="E55" i="12" s="1"/>
  <c r="U54" i="12"/>
  <c r="T54" i="12"/>
  <c r="S54" i="12"/>
  <c r="R54" i="12"/>
  <c r="Q54" i="12"/>
  <c r="P54" i="12"/>
  <c r="E54" i="12"/>
  <c r="T53" i="12"/>
  <c r="S53" i="12"/>
  <c r="R53" i="12"/>
  <c r="Q53" i="12"/>
  <c r="P53" i="12"/>
  <c r="E53" i="12"/>
  <c r="U53" i="12" s="1"/>
  <c r="S52" i="12"/>
  <c r="R52" i="12"/>
  <c r="Q52" i="12"/>
  <c r="P52" i="12"/>
  <c r="E52" i="12"/>
  <c r="T52" i="12" s="1"/>
  <c r="S51" i="12"/>
  <c r="R51" i="12"/>
  <c r="Q51" i="12"/>
  <c r="P51" i="12"/>
  <c r="E51" i="12"/>
  <c r="U51" i="12" s="1"/>
  <c r="S50" i="12"/>
  <c r="R50" i="12"/>
  <c r="Q50" i="12"/>
  <c r="P50" i="12"/>
  <c r="E50" i="12"/>
  <c r="U50" i="12" s="1"/>
  <c r="S49" i="12"/>
  <c r="R49" i="12"/>
  <c r="Q49" i="12"/>
  <c r="P49" i="12"/>
  <c r="E49" i="12"/>
  <c r="U49" i="12" s="1"/>
  <c r="S48" i="12"/>
  <c r="R48" i="12"/>
  <c r="Q48" i="12"/>
  <c r="P48" i="12"/>
  <c r="E48" i="12"/>
  <c r="U48" i="12" s="1"/>
  <c r="S47" i="12"/>
  <c r="R47" i="12"/>
  <c r="Q47" i="12"/>
  <c r="P47" i="12"/>
  <c r="E47" i="12"/>
  <c r="U47" i="12" s="1"/>
  <c r="U46" i="12"/>
  <c r="T46" i="12"/>
  <c r="S46" i="12"/>
  <c r="R46" i="12"/>
  <c r="Q46" i="12"/>
  <c r="P46" i="12"/>
  <c r="E46" i="12"/>
  <c r="T45" i="12"/>
  <c r="S45" i="12"/>
  <c r="R45" i="12"/>
  <c r="Q45" i="12"/>
  <c r="P45" i="12"/>
  <c r="E45" i="12"/>
  <c r="S44" i="12"/>
  <c r="R44" i="12"/>
  <c r="Q44" i="12"/>
  <c r="P44" i="12"/>
  <c r="E44" i="12"/>
  <c r="T44" i="12" s="1"/>
  <c r="O42" i="12"/>
  <c r="N42" i="12"/>
  <c r="M42" i="12"/>
  <c r="S42" i="12" s="1"/>
  <c r="L42" i="12"/>
  <c r="R42" i="12" s="1"/>
  <c r="K42" i="12"/>
  <c r="J42" i="12"/>
  <c r="I42" i="12"/>
  <c r="H42" i="12"/>
  <c r="G42" i="12"/>
  <c r="F42" i="12"/>
  <c r="C42" i="12"/>
  <c r="B42" i="12"/>
  <c r="E42" i="12" s="1"/>
  <c r="S41" i="12"/>
  <c r="R41" i="12"/>
  <c r="Q41" i="12"/>
  <c r="P41" i="12"/>
  <c r="E41" i="12"/>
  <c r="T41" i="12" s="1"/>
  <c r="U40" i="12"/>
  <c r="S40" i="12"/>
  <c r="R40" i="12"/>
  <c r="Q40" i="12"/>
  <c r="P40" i="12"/>
  <c r="E40" i="12"/>
  <c r="T40" i="12" s="1"/>
  <c r="S39" i="12"/>
  <c r="R39" i="12"/>
  <c r="Q39" i="12"/>
  <c r="P39" i="12"/>
  <c r="E39" i="12"/>
  <c r="U39" i="12" s="1"/>
  <c r="S38" i="12"/>
  <c r="R38" i="12"/>
  <c r="Q38" i="12"/>
  <c r="P38" i="12"/>
  <c r="E38" i="12"/>
  <c r="U38" i="12" s="1"/>
  <c r="S37" i="12"/>
  <c r="R37" i="12"/>
  <c r="Q37" i="12"/>
  <c r="P37" i="12"/>
  <c r="E37" i="12"/>
  <c r="U37" i="12" s="1"/>
  <c r="S35" i="12"/>
  <c r="O35" i="12"/>
  <c r="N35" i="12"/>
  <c r="M35" i="12"/>
  <c r="L35" i="12"/>
  <c r="R35" i="12" s="1"/>
  <c r="K35" i="12"/>
  <c r="J35" i="12"/>
  <c r="I35" i="12"/>
  <c r="Q35" i="12" s="1"/>
  <c r="H35" i="12"/>
  <c r="P35" i="12" s="1"/>
  <c r="G35" i="12"/>
  <c r="F35" i="12"/>
  <c r="C35" i="12"/>
  <c r="B35" i="12"/>
  <c r="E35" i="12" s="1"/>
  <c r="S34" i="12"/>
  <c r="R34" i="12"/>
  <c r="Q34" i="12"/>
  <c r="P34" i="12"/>
  <c r="E34" i="12"/>
  <c r="U34" i="12" s="1"/>
  <c r="O32" i="12"/>
  <c r="N32" i="12"/>
  <c r="M32" i="12"/>
  <c r="S32" i="12" s="1"/>
  <c r="L32" i="12"/>
  <c r="K32" i="12"/>
  <c r="J32" i="12"/>
  <c r="I32" i="12"/>
  <c r="H32" i="12"/>
  <c r="G32" i="12"/>
  <c r="F32" i="12"/>
  <c r="C32" i="12"/>
  <c r="B32" i="12"/>
  <c r="S31" i="12"/>
  <c r="R31" i="12"/>
  <c r="Q31" i="12"/>
  <c r="P31" i="12"/>
  <c r="E31" i="12"/>
  <c r="U31" i="12" s="1"/>
  <c r="U30" i="12"/>
  <c r="T30" i="12"/>
  <c r="S30" i="12"/>
  <c r="R30" i="12"/>
  <c r="Q30" i="12"/>
  <c r="P30" i="12"/>
  <c r="E30" i="12"/>
  <c r="U29" i="12"/>
  <c r="T29" i="12"/>
  <c r="S29" i="12"/>
  <c r="R29" i="12"/>
  <c r="Q29" i="12"/>
  <c r="P29" i="12"/>
  <c r="E29" i="12"/>
  <c r="T28" i="12"/>
  <c r="S28" i="12"/>
  <c r="R28" i="12"/>
  <c r="Q28" i="12"/>
  <c r="P28" i="12"/>
  <c r="E28" i="12"/>
  <c r="U28" i="12" s="1"/>
  <c r="O26" i="12"/>
  <c r="N26" i="12"/>
  <c r="M26" i="12"/>
  <c r="S26" i="12" s="1"/>
  <c r="L26" i="12"/>
  <c r="R26" i="12" s="1"/>
  <c r="K26" i="12"/>
  <c r="J26" i="12"/>
  <c r="I26" i="12"/>
  <c r="H26" i="12"/>
  <c r="G26" i="12"/>
  <c r="F26" i="12"/>
  <c r="C26" i="12"/>
  <c r="B26" i="12"/>
  <c r="T25" i="12"/>
  <c r="S25" i="12"/>
  <c r="R25" i="12"/>
  <c r="Q25" i="12"/>
  <c r="P25" i="12"/>
  <c r="E25" i="12"/>
  <c r="U25" i="12" s="1"/>
  <c r="S24" i="12"/>
  <c r="R24" i="12"/>
  <c r="Q24" i="12"/>
  <c r="P24" i="12"/>
  <c r="E24" i="12"/>
  <c r="T24" i="12" s="1"/>
  <c r="U23" i="12"/>
  <c r="S23" i="12"/>
  <c r="R23" i="12"/>
  <c r="Q23" i="12"/>
  <c r="P23" i="12"/>
  <c r="E23" i="12"/>
  <c r="T23" i="12" s="1"/>
  <c r="S22" i="12"/>
  <c r="R22" i="12"/>
  <c r="Q22" i="12"/>
  <c r="P22" i="12"/>
  <c r="E22" i="12"/>
  <c r="U22" i="12" s="1"/>
  <c r="S21" i="12"/>
  <c r="R21" i="12"/>
  <c r="Q21" i="12"/>
  <c r="P21" i="12"/>
  <c r="E21" i="12"/>
  <c r="U21" i="12" s="1"/>
  <c r="S20" i="12"/>
  <c r="R20" i="12"/>
  <c r="Q20" i="12"/>
  <c r="P20" i="12"/>
  <c r="E20" i="12"/>
  <c r="U20" i="12" s="1"/>
  <c r="U19" i="12"/>
  <c r="T19" i="12"/>
  <c r="S19" i="12"/>
  <c r="R19" i="12"/>
  <c r="Q19" i="12"/>
  <c r="P19" i="12"/>
  <c r="E19" i="12"/>
  <c r="S17" i="12"/>
  <c r="R17" i="12"/>
  <c r="O17" i="12"/>
  <c r="N17" i="12"/>
  <c r="M17" i="12"/>
  <c r="L17" i="12"/>
  <c r="K17" i="12"/>
  <c r="J17" i="12"/>
  <c r="I17" i="12"/>
  <c r="Q17" i="12" s="1"/>
  <c r="H17" i="12"/>
  <c r="P17" i="12" s="1"/>
  <c r="G17" i="12"/>
  <c r="F17" i="12"/>
  <c r="C17" i="12"/>
  <c r="B17" i="12"/>
  <c r="E17" i="12" s="1"/>
  <c r="U16" i="12"/>
  <c r="T16" i="12"/>
  <c r="S16" i="12"/>
  <c r="R16" i="12"/>
  <c r="Q16" i="12"/>
  <c r="P16" i="12"/>
  <c r="E16" i="12"/>
  <c r="U15" i="12"/>
  <c r="T15" i="12"/>
  <c r="S15" i="12"/>
  <c r="R15" i="12"/>
  <c r="Q15" i="12"/>
  <c r="P15" i="12"/>
  <c r="E15" i="12"/>
  <c r="T14" i="12"/>
  <c r="S14" i="12"/>
  <c r="R14" i="12"/>
  <c r="Q14" i="12"/>
  <c r="P14" i="12"/>
  <c r="E14" i="12"/>
  <c r="U14" i="12" s="1"/>
  <c r="S13" i="12"/>
  <c r="R13" i="12"/>
  <c r="Q13" i="12"/>
  <c r="P13" i="12"/>
  <c r="E13" i="12"/>
  <c r="T13" i="12" s="1"/>
  <c r="U12" i="12"/>
  <c r="S12" i="12"/>
  <c r="R12" i="12"/>
  <c r="Q12" i="12"/>
  <c r="P12" i="12"/>
  <c r="E12" i="12"/>
  <c r="T12" i="12" s="1"/>
  <c r="S11" i="12"/>
  <c r="R11" i="12"/>
  <c r="Q11" i="12"/>
  <c r="P11" i="12"/>
  <c r="E11" i="12"/>
  <c r="U11" i="12" s="1"/>
  <c r="S10" i="12"/>
  <c r="R10" i="12"/>
  <c r="Q10" i="12"/>
  <c r="P10" i="12"/>
  <c r="E10" i="12"/>
  <c r="U10" i="12" s="1"/>
  <c r="S9" i="12"/>
  <c r="R9" i="12"/>
  <c r="Q9" i="12"/>
  <c r="P9" i="12"/>
  <c r="E9" i="12"/>
  <c r="U9" i="12" s="1"/>
  <c r="U96" i="11"/>
  <c r="T96" i="11"/>
  <c r="S96" i="11"/>
  <c r="R96" i="11"/>
  <c r="Q96" i="11"/>
  <c r="P96" i="11"/>
  <c r="E96" i="11"/>
  <c r="U95" i="11"/>
  <c r="T95" i="11"/>
  <c r="S95" i="11"/>
  <c r="R95" i="11"/>
  <c r="Q95" i="11"/>
  <c r="P95" i="11"/>
  <c r="E95" i="11"/>
  <c r="T94" i="11"/>
  <c r="S94" i="11"/>
  <c r="R94" i="11"/>
  <c r="Q94" i="11"/>
  <c r="P94" i="11"/>
  <c r="E94" i="11"/>
  <c r="U94" i="11" s="1"/>
  <c r="S93" i="11"/>
  <c r="R93" i="11"/>
  <c r="Q93" i="11"/>
  <c r="P93" i="11"/>
  <c r="E93" i="11"/>
  <c r="T93" i="11" s="1"/>
  <c r="U92" i="11"/>
  <c r="S92" i="11"/>
  <c r="R92" i="11"/>
  <c r="Q92" i="11"/>
  <c r="P92" i="11"/>
  <c r="E92" i="11"/>
  <c r="T92" i="11" s="1"/>
  <c r="S91" i="11"/>
  <c r="R91" i="11"/>
  <c r="Q91" i="11"/>
  <c r="P91" i="11"/>
  <c r="E91" i="11"/>
  <c r="U91" i="11" s="1"/>
  <c r="S90" i="11"/>
  <c r="R90" i="11"/>
  <c r="Q90" i="11"/>
  <c r="P90" i="11"/>
  <c r="E90" i="11"/>
  <c r="U90" i="11" s="1"/>
  <c r="S89" i="11"/>
  <c r="R89" i="11"/>
  <c r="Q89" i="11"/>
  <c r="P89" i="11"/>
  <c r="E89" i="11"/>
  <c r="U89" i="11" s="1"/>
  <c r="U88" i="11"/>
  <c r="T88" i="11"/>
  <c r="S88" i="11"/>
  <c r="R88" i="11"/>
  <c r="Q88" i="11"/>
  <c r="P88" i="11"/>
  <c r="E88" i="11"/>
  <c r="S75" i="11"/>
  <c r="R75" i="11"/>
  <c r="O75" i="11"/>
  <c r="N75" i="11"/>
  <c r="M75" i="11"/>
  <c r="L75" i="11"/>
  <c r="K75" i="11"/>
  <c r="J75" i="11"/>
  <c r="I75" i="11"/>
  <c r="Q75" i="11" s="1"/>
  <c r="H75" i="11"/>
  <c r="P75" i="11" s="1"/>
  <c r="G75" i="11"/>
  <c r="F75" i="11"/>
  <c r="C75" i="11"/>
  <c r="B75" i="11"/>
  <c r="S74" i="11"/>
  <c r="O74" i="11"/>
  <c r="N74" i="11"/>
  <c r="M74" i="11"/>
  <c r="L74" i="11"/>
  <c r="R74" i="11" s="1"/>
  <c r="K74" i="11"/>
  <c r="J74" i="11"/>
  <c r="I74" i="11"/>
  <c r="Q74" i="11" s="1"/>
  <c r="H74" i="11"/>
  <c r="P74" i="11" s="1"/>
  <c r="G74" i="11"/>
  <c r="F74" i="11"/>
  <c r="C74" i="11"/>
  <c r="B74" i="11"/>
  <c r="E74" i="11" s="1"/>
  <c r="O73" i="11"/>
  <c r="N73" i="11"/>
  <c r="M73" i="11"/>
  <c r="S73" i="11" s="1"/>
  <c r="L73" i="11"/>
  <c r="R73" i="11" s="1"/>
  <c r="K73" i="11"/>
  <c r="J73" i="11"/>
  <c r="I73" i="11"/>
  <c r="Q73" i="11" s="1"/>
  <c r="H73" i="11"/>
  <c r="P73" i="11" s="1"/>
  <c r="G73" i="11"/>
  <c r="F73" i="11"/>
  <c r="E73" i="11"/>
  <c r="C73" i="11"/>
  <c r="B73" i="11"/>
  <c r="S72" i="11"/>
  <c r="R72" i="11"/>
  <c r="Q72" i="11"/>
  <c r="P72" i="11"/>
  <c r="E72" i="11"/>
  <c r="U72" i="11" s="1"/>
  <c r="S71" i="11"/>
  <c r="R71" i="11"/>
  <c r="Q71" i="11"/>
  <c r="P71" i="11"/>
  <c r="E71" i="11"/>
  <c r="U71" i="11" s="1"/>
  <c r="O69" i="11"/>
  <c r="N69" i="11"/>
  <c r="M69" i="11"/>
  <c r="L69" i="11"/>
  <c r="K69" i="11"/>
  <c r="J69" i="11"/>
  <c r="I69" i="11"/>
  <c r="Q69" i="11" s="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H68" i="11"/>
  <c r="G68" i="11"/>
  <c r="F68" i="11"/>
  <c r="C68" i="11"/>
  <c r="B68" i="11"/>
  <c r="S67" i="11"/>
  <c r="R67" i="11"/>
  <c r="Q67" i="11"/>
  <c r="P67" i="11"/>
  <c r="E67" i="11"/>
  <c r="U67" i="11" s="1"/>
  <c r="S66" i="11"/>
  <c r="R66" i="11"/>
  <c r="Q66" i="11"/>
  <c r="P66" i="11"/>
  <c r="E66" i="11"/>
  <c r="U66" i="11" s="1"/>
  <c r="S65" i="11"/>
  <c r="R65" i="11"/>
  <c r="Q65" i="11"/>
  <c r="P65" i="11"/>
  <c r="E65" i="11"/>
  <c r="U65" i="11" s="1"/>
  <c r="S64" i="11"/>
  <c r="R64" i="11"/>
  <c r="Q64" i="11"/>
  <c r="P64" i="11"/>
  <c r="E64" i="11"/>
  <c r="U64" i="11" s="1"/>
  <c r="S63" i="11"/>
  <c r="R63" i="11"/>
  <c r="Q63" i="11"/>
  <c r="P63" i="11"/>
  <c r="E63" i="11"/>
  <c r="T63" i="11" s="1"/>
  <c r="O61" i="11"/>
  <c r="N61" i="11"/>
  <c r="M61" i="11"/>
  <c r="S61" i="11" s="1"/>
  <c r="L61" i="11"/>
  <c r="R61" i="11" s="1"/>
  <c r="K61" i="11"/>
  <c r="J61" i="11"/>
  <c r="I61" i="11"/>
  <c r="H61" i="11"/>
  <c r="C61" i="11"/>
  <c r="E61" i="11" s="1"/>
  <c r="B61" i="11"/>
  <c r="S60" i="11"/>
  <c r="R60" i="11"/>
  <c r="Q60" i="11"/>
  <c r="P60" i="11"/>
  <c r="E60" i="11"/>
  <c r="U60" i="11" s="1"/>
  <c r="S59" i="11"/>
  <c r="R59" i="11"/>
  <c r="Q59" i="11"/>
  <c r="P59" i="11"/>
  <c r="E59" i="11"/>
  <c r="U59" i="11" s="1"/>
  <c r="S58" i="11"/>
  <c r="R58" i="11"/>
  <c r="Q58" i="11"/>
  <c r="P58" i="11"/>
  <c r="E58" i="11"/>
  <c r="U58" i="11" s="1"/>
  <c r="S57" i="11"/>
  <c r="R57" i="11"/>
  <c r="Q57" i="11"/>
  <c r="P57" i="11"/>
  <c r="E57" i="11"/>
  <c r="U57" i="11" s="1"/>
  <c r="O55" i="11"/>
  <c r="N55" i="11"/>
  <c r="M55" i="11"/>
  <c r="L55" i="11"/>
  <c r="K55" i="11"/>
  <c r="J55" i="11"/>
  <c r="I55" i="11"/>
  <c r="H55" i="11"/>
  <c r="G55" i="11"/>
  <c r="F55" i="11"/>
  <c r="C55" i="11"/>
  <c r="B55" i="11"/>
  <c r="S54" i="11"/>
  <c r="R54" i="11"/>
  <c r="Q54" i="11"/>
  <c r="P54" i="11"/>
  <c r="E54" i="11"/>
  <c r="U54" i="11" s="1"/>
  <c r="U53" i="11"/>
  <c r="T53" i="11"/>
  <c r="S53" i="11"/>
  <c r="R53" i="11"/>
  <c r="Q53" i="11"/>
  <c r="P53" i="11"/>
  <c r="E53" i="11"/>
  <c r="T52" i="11"/>
  <c r="S52" i="11"/>
  <c r="R52" i="11"/>
  <c r="Q52" i="11"/>
  <c r="P52" i="11"/>
  <c r="E52" i="11"/>
  <c r="U52" i="11" s="1"/>
  <c r="S51" i="11"/>
  <c r="R51" i="11"/>
  <c r="Q51" i="11"/>
  <c r="P51" i="11"/>
  <c r="E51" i="11"/>
  <c r="U51" i="11" s="1"/>
  <c r="S50" i="11"/>
  <c r="R50" i="11"/>
  <c r="Q50" i="11"/>
  <c r="P50" i="11"/>
  <c r="E50" i="11"/>
  <c r="T50" i="11" s="1"/>
  <c r="S49" i="11"/>
  <c r="R49" i="11"/>
  <c r="Q49" i="11"/>
  <c r="P49" i="11"/>
  <c r="E49" i="11"/>
  <c r="U49" i="11" s="1"/>
  <c r="S48" i="11"/>
  <c r="R48" i="11"/>
  <c r="Q48" i="11"/>
  <c r="P48" i="11"/>
  <c r="E48" i="11"/>
  <c r="U48" i="11" s="1"/>
  <c r="S47" i="11"/>
  <c r="R47" i="11"/>
  <c r="Q47" i="11"/>
  <c r="P47" i="11"/>
  <c r="E47" i="11"/>
  <c r="U47" i="11" s="1"/>
  <c r="S46" i="11"/>
  <c r="R46" i="11"/>
  <c r="Q46" i="11"/>
  <c r="P46" i="11"/>
  <c r="E46" i="11"/>
  <c r="U46" i="11" s="1"/>
  <c r="U45" i="11"/>
  <c r="T45" i="11"/>
  <c r="S45" i="11"/>
  <c r="R45" i="11"/>
  <c r="Q45" i="11"/>
  <c r="P45" i="11"/>
  <c r="E45" i="11"/>
  <c r="U44" i="11"/>
  <c r="S44" i="11"/>
  <c r="R44" i="11"/>
  <c r="Q44" i="11"/>
  <c r="P44" i="11"/>
  <c r="E44" i="11"/>
  <c r="T44" i="11" s="1"/>
  <c r="O42" i="11"/>
  <c r="N42" i="11"/>
  <c r="M42" i="11"/>
  <c r="S42" i="11" s="1"/>
  <c r="L42" i="11"/>
  <c r="R42" i="11" s="1"/>
  <c r="K42" i="11"/>
  <c r="J42" i="11"/>
  <c r="I42" i="11"/>
  <c r="H42" i="11"/>
  <c r="G42" i="11"/>
  <c r="F42" i="11"/>
  <c r="C42" i="11"/>
  <c r="B42" i="11"/>
  <c r="E42" i="11" s="1"/>
  <c r="U41" i="11"/>
  <c r="T41" i="11"/>
  <c r="S41" i="11"/>
  <c r="R41" i="11"/>
  <c r="Q41" i="11"/>
  <c r="P41" i="11"/>
  <c r="E41" i="11"/>
  <c r="T40" i="11"/>
  <c r="S40" i="11"/>
  <c r="R40" i="11"/>
  <c r="Q40" i="11"/>
  <c r="P40" i="11"/>
  <c r="E40" i="11"/>
  <c r="U40" i="11" s="1"/>
  <c r="S39" i="11"/>
  <c r="R39" i="11"/>
  <c r="Q39" i="11"/>
  <c r="P39" i="11"/>
  <c r="E39" i="11"/>
  <c r="T39" i="11" s="1"/>
  <c r="S38" i="11"/>
  <c r="R38" i="11"/>
  <c r="Q38" i="11"/>
  <c r="U38" i="11" s="1"/>
  <c r="P38" i="11"/>
  <c r="T38" i="11" s="1"/>
  <c r="E38" i="11"/>
  <c r="S37" i="11"/>
  <c r="R37" i="11"/>
  <c r="Q37" i="11"/>
  <c r="P37" i="11"/>
  <c r="E37" i="11"/>
  <c r="U37" i="11" s="1"/>
  <c r="O35" i="11"/>
  <c r="N35" i="11"/>
  <c r="M35" i="11"/>
  <c r="S35" i="11" s="1"/>
  <c r="L35" i="11"/>
  <c r="R35" i="11" s="1"/>
  <c r="K35" i="11"/>
  <c r="J35" i="11"/>
  <c r="I35" i="11"/>
  <c r="Q35" i="11" s="1"/>
  <c r="H35" i="11"/>
  <c r="P35" i="11" s="1"/>
  <c r="G35" i="11"/>
  <c r="F35" i="11"/>
  <c r="E35" i="11"/>
  <c r="C35" i="11"/>
  <c r="B35" i="11"/>
  <c r="S34" i="11"/>
  <c r="R34" i="11"/>
  <c r="Q34" i="11"/>
  <c r="P34" i="11"/>
  <c r="E34" i="11"/>
  <c r="U34" i="11" s="1"/>
  <c r="O32" i="11"/>
  <c r="N32" i="11"/>
  <c r="M32" i="11"/>
  <c r="S32" i="11" s="1"/>
  <c r="L32" i="11"/>
  <c r="R32" i="11" s="1"/>
  <c r="K32" i="11"/>
  <c r="J32" i="11"/>
  <c r="I32" i="11"/>
  <c r="H32" i="11"/>
  <c r="G32" i="11"/>
  <c r="F32" i="11"/>
  <c r="E32" i="11"/>
  <c r="C32" i="11"/>
  <c r="B32" i="11"/>
  <c r="S31" i="11"/>
  <c r="R31" i="11"/>
  <c r="Q31" i="11"/>
  <c r="P31" i="11"/>
  <c r="E31" i="11"/>
  <c r="U31" i="11" s="1"/>
  <c r="S30" i="11"/>
  <c r="R30" i="11"/>
  <c r="Q30" i="11"/>
  <c r="P30" i="11"/>
  <c r="E30" i="11"/>
  <c r="U30" i="11" s="1"/>
  <c r="S29" i="11"/>
  <c r="R29" i="11"/>
  <c r="Q29" i="11"/>
  <c r="P29" i="11"/>
  <c r="E29" i="11"/>
  <c r="U29" i="11" s="1"/>
  <c r="S28" i="11"/>
  <c r="R28" i="11"/>
  <c r="Q28" i="11"/>
  <c r="P28" i="11"/>
  <c r="E28" i="11"/>
  <c r="U28" i="11" s="1"/>
  <c r="O26" i="11"/>
  <c r="N26" i="11"/>
  <c r="M26" i="11"/>
  <c r="S26" i="11" s="1"/>
  <c r="L26" i="11"/>
  <c r="R26" i="11" s="1"/>
  <c r="K26" i="11"/>
  <c r="J26" i="11"/>
  <c r="I26" i="11"/>
  <c r="H26" i="11"/>
  <c r="G26" i="11"/>
  <c r="F26" i="11"/>
  <c r="C26" i="11"/>
  <c r="B26" i="11"/>
  <c r="U25" i="11"/>
  <c r="S25" i="11"/>
  <c r="R25" i="11"/>
  <c r="Q25" i="11"/>
  <c r="P25" i="11"/>
  <c r="E25" i="11"/>
  <c r="T25" i="11" s="1"/>
  <c r="U24" i="11"/>
  <c r="T24" i="11"/>
  <c r="S24" i="11"/>
  <c r="R24" i="11"/>
  <c r="Q24" i="11"/>
  <c r="P24" i="11"/>
  <c r="E24" i="11"/>
  <c r="T23" i="11"/>
  <c r="S23" i="11"/>
  <c r="R23" i="11"/>
  <c r="Q23" i="11"/>
  <c r="P23" i="11"/>
  <c r="E23" i="11"/>
  <c r="U23" i="11" s="1"/>
  <c r="U22" i="11"/>
  <c r="T22" i="11"/>
  <c r="S22" i="11"/>
  <c r="R22" i="11"/>
  <c r="Q22" i="11"/>
  <c r="P22" i="11"/>
  <c r="E22" i="11"/>
  <c r="U21" i="11"/>
  <c r="T21" i="11"/>
  <c r="S21" i="11"/>
  <c r="R21" i="11"/>
  <c r="Q21" i="11"/>
  <c r="P21" i="11"/>
  <c r="E21" i="11"/>
  <c r="S20" i="11"/>
  <c r="R20" i="11"/>
  <c r="Q20" i="11"/>
  <c r="P20" i="11"/>
  <c r="E20" i="11"/>
  <c r="U20" i="11" s="1"/>
  <c r="S19" i="11"/>
  <c r="R19" i="11"/>
  <c r="Q19" i="11"/>
  <c r="P19" i="11"/>
  <c r="E19" i="11"/>
  <c r="U19" i="11" s="1"/>
  <c r="O17" i="11"/>
  <c r="N17" i="11"/>
  <c r="M17" i="11"/>
  <c r="S17" i="11" s="1"/>
  <c r="L17" i="11"/>
  <c r="R17" i="11" s="1"/>
  <c r="K17" i="11"/>
  <c r="J17" i="11"/>
  <c r="I17" i="11"/>
  <c r="Q17" i="11" s="1"/>
  <c r="H17" i="11"/>
  <c r="P17" i="11" s="1"/>
  <c r="G17" i="11"/>
  <c r="F17" i="11"/>
  <c r="E17" i="11"/>
  <c r="C17" i="11"/>
  <c r="B17" i="11"/>
  <c r="S16" i="11"/>
  <c r="R16" i="11"/>
  <c r="Q16" i="11"/>
  <c r="P16" i="11"/>
  <c r="E16" i="11"/>
  <c r="U16" i="11" s="1"/>
  <c r="S15" i="11"/>
  <c r="R15" i="11"/>
  <c r="Q15" i="11"/>
  <c r="P15" i="11"/>
  <c r="E15" i="11"/>
  <c r="U15" i="11" s="1"/>
  <c r="U14" i="11"/>
  <c r="T14" i="11"/>
  <c r="S14" i="11"/>
  <c r="R14" i="11"/>
  <c r="Q14" i="11"/>
  <c r="P14" i="11"/>
  <c r="E14" i="11"/>
  <c r="U13" i="11"/>
  <c r="T13" i="11"/>
  <c r="S13" i="11"/>
  <c r="R13" i="11"/>
  <c r="Q13" i="11"/>
  <c r="P13" i="11"/>
  <c r="E13" i="11"/>
  <c r="T12" i="11"/>
  <c r="S12" i="11"/>
  <c r="R12" i="11"/>
  <c r="Q12" i="11"/>
  <c r="P12" i="11"/>
  <c r="E12" i="11"/>
  <c r="U12" i="11" s="1"/>
  <c r="U11" i="11"/>
  <c r="T11" i="11"/>
  <c r="S11" i="11"/>
  <c r="R11" i="11"/>
  <c r="Q11" i="11"/>
  <c r="P11" i="11"/>
  <c r="E11" i="11"/>
  <c r="S10" i="11"/>
  <c r="R10" i="11"/>
  <c r="Q10" i="11"/>
  <c r="U10" i="11" s="1"/>
  <c r="P10" i="11"/>
  <c r="T10" i="11" s="1"/>
  <c r="E10" i="11"/>
  <c r="S9" i="11"/>
  <c r="R9" i="11"/>
  <c r="Q9" i="11"/>
  <c r="P9" i="11"/>
  <c r="E9" i="11"/>
  <c r="U9" i="11" s="1"/>
  <c r="S96" i="10"/>
  <c r="R96" i="10"/>
  <c r="Q96" i="10"/>
  <c r="P96" i="10"/>
  <c r="E96" i="10"/>
  <c r="U96" i="10" s="1"/>
  <c r="S95" i="10"/>
  <c r="R95" i="10"/>
  <c r="Q95" i="10"/>
  <c r="P95" i="10"/>
  <c r="E95" i="10"/>
  <c r="U95" i="10" s="1"/>
  <c r="U94" i="10"/>
  <c r="T94" i="10"/>
  <c r="S94" i="10"/>
  <c r="R94" i="10"/>
  <c r="Q94" i="10"/>
  <c r="P94" i="10"/>
  <c r="E94" i="10"/>
  <c r="U93" i="10"/>
  <c r="T93" i="10"/>
  <c r="S93" i="10"/>
  <c r="R93" i="10"/>
  <c r="Q93" i="10"/>
  <c r="P93" i="10"/>
  <c r="E93" i="10"/>
  <c r="T92" i="10"/>
  <c r="S92" i="10"/>
  <c r="R92" i="10"/>
  <c r="Q92" i="10"/>
  <c r="P92" i="10"/>
  <c r="E92" i="10"/>
  <c r="U92" i="10" s="1"/>
  <c r="U91" i="10"/>
  <c r="S91" i="10"/>
  <c r="R91" i="10"/>
  <c r="Q91" i="10"/>
  <c r="P91" i="10"/>
  <c r="E91" i="10"/>
  <c r="T91" i="10" s="1"/>
  <c r="U90" i="10"/>
  <c r="T90" i="10"/>
  <c r="S90" i="10"/>
  <c r="R90" i="10"/>
  <c r="Q90" i="10"/>
  <c r="P90" i="10"/>
  <c r="E90" i="10"/>
  <c r="S89" i="10"/>
  <c r="R89" i="10"/>
  <c r="Q89" i="10"/>
  <c r="P89" i="10"/>
  <c r="E89" i="10"/>
  <c r="U89" i="10" s="1"/>
  <c r="S88" i="10"/>
  <c r="R88" i="10"/>
  <c r="Q88" i="10"/>
  <c r="P88" i="10"/>
  <c r="E88" i="10"/>
  <c r="U88" i="10" s="1"/>
  <c r="W75" i="10"/>
  <c r="V75" i="10"/>
  <c r="O75" i="10"/>
  <c r="N75" i="10"/>
  <c r="M75" i="10"/>
  <c r="S75" i="10" s="1"/>
  <c r="L75" i="10"/>
  <c r="K75" i="10"/>
  <c r="J75" i="10"/>
  <c r="I75" i="10"/>
  <c r="H75" i="10"/>
  <c r="G75" i="10"/>
  <c r="F75" i="10"/>
  <c r="E75" i="10"/>
  <c r="C75" i="10"/>
  <c r="B75" i="10"/>
  <c r="O74" i="10"/>
  <c r="S74" i="10" s="1"/>
  <c r="N74" i="10"/>
  <c r="R74" i="10" s="1"/>
  <c r="M74" i="10"/>
  <c r="L74" i="10"/>
  <c r="K74" i="10"/>
  <c r="J74" i="10"/>
  <c r="I74" i="10"/>
  <c r="Q74" i="10" s="1"/>
  <c r="H74" i="10"/>
  <c r="P74" i="10" s="1"/>
  <c r="G74" i="10"/>
  <c r="F74" i="10"/>
  <c r="C74" i="10"/>
  <c r="B74" i="10"/>
  <c r="E74" i="10" s="1"/>
  <c r="O73" i="10"/>
  <c r="S73" i="10" s="1"/>
  <c r="N73" i="10"/>
  <c r="M73" i="10"/>
  <c r="L73" i="10"/>
  <c r="R73" i="10" s="1"/>
  <c r="K73" i="10"/>
  <c r="J73" i="10"/>
  <c r="I73" i="10"/>
  <c r="Q73" i="10" s="1"/>
  <c r="H73" i="10"/>
  <c r="P73" i="10" s="1"/>
  <c r="G73" i="10"/>
  <c r="F73" i="10"/>
  <c r="C73" i="10"/>
  <c r="B73" i="10"/>
  <c r="E73" i="10" s="1"/>
  <c r="T72" i="10"/>
  <c r="S72" i="10"/>
  <c r="R72" i="10"/>
  <c r="Q72" i="10"/>
  <c r="P72" i="10"/>
  <c r="E72" i="10"/>
  <c r="U72" i="10" s="1"/>
  <c r="S71" i="10"/>
  <c r="R71" i="10"/>
  <c r="Q71" i="10"/>
  <c r="U71" i="10" s="1"/>
  <c r="P71" i="10"/>
  <c r="E71" i="10"/>
  <c r="W69" i="10"/>
  <c r="V69" i="10"/>
  <c r="R69" i="10"/>
  <c r="O69" i="10"/>
  <c r="N69" i="10"/>
  <c r="M69" i="10"/>
  <c r="L69" i="10"/>
  <c r="K69" i="10"/>
  <c r="J69" i="10"/>
  <c r="I69" i="10"/>
  <c r="H69" i="10"/>
  <c r="G69" i="10"/>
  <c r="F69" i="10"/>
  <c r="C69" i="10"/>
  <c r="B69" i="10"/>
  <c r="R68" i="10"/>
  <c r="O68" i="10"/>
  <c r="N68" i="10"/>
  <c r="M68" i="10"/>
  <c r="S68" i="10" s="1"/>
  <c r="L68" i="10"/>
  <c r="K68" i="10"/>
  <c r="J68" i="10"/>
  <c r="I68" i="10"/>
  <c r="H68" i="10"/>
  <c r="G68" i="10"/>
  <c r="F68" i="10"/>
  <c r="C68" i="10"/>
  <c r="B68" i="10"/>
  <c r="U67" i="10"/>
  <c r="T67" i="10"/>
  <c r="S67" i="10"/>
  <c r="R67" i="10"/>
  <c r="Q67" i="10"/>
  <c r="P67" i="10"/>
  <c r="E67" i="10"/>
  <c r="U66" i="10"/>
  <c r="T66" i="10"/>
  <c r="S66" i="10"/>
  <c r="R66" i="10"/>
  <c r="Q66" i="10"/>
  <c r="P66" i="10"/>
  <c r="E66" i="10"/>
  <c r="S65" i="10"/>
  <c r="R65" i="10"/>
  <c r="Q65" i="10"/>
  <c r="P65" i="10"/>
  <c r="E65" i="10"/>
  <c r="U65" i="10" s="1"/>
  <c r="U64" i="10"/>
  <c r="S64" i="10"/>
  <c r="R64" i="10"/>
  <c r="Q64" i="10"/>
  <c r="P64" i="10"/>
  <c r="E64" i="10"/>
  <c r="T64" i="10" s="1"/>
  <c r="U63" i="10"/>
  <c r="T63" i="10"/>
  <c r="S63" i="10"/>
  <c r="R63" i="10"/>
  <c r="Q63" i="10"/>
  <c r="P63" i="10"/>
  <c r="E63" i="10"/>
  <c r="O61" i="10"/>
  <c r="N61" i="10"/>
  <c r="M61" i="10"/>
  <c r="S61" i="10" s="1"/>
  <c r="L61" i="10"/>
  <c r="R61" i="10" s="1"/>
  <c r="K61" i="10"/>
  <c r="J61" i="10"/>
  <c r="I61" i="10"/>
  <c r="H61" i="10"/>
  <c r="C61" i="10"/>
  <c r="B61" i="10"/>
  <c r="S60" i="10"/>
  <c r="R60" i="10"/>
  <c r="Q60" i="10"/>
  <c r="P60" i="10"/>
  <c r="E60" i="10"/>
  <c r="S59" i="10"/>
  <c r="R59" i="10"/>
  <c r="Q59" i="10"/>
  <c r="P59" i="10"/>
  <c r="E59" i="10"/>
  <c r="U58" i="10"/>
  <c r="T58" i="10"/>
  <c r="S58" i="10"/>
  <c r="R58" i="10"/>
  <c r="Q58" i="10"/>
  <c r="P58" i="10"/>
  <c r="E58" i="10"/>
  <c r="U57" i="10"/>
  <c r="T57" i="10"/>
  <c r="S57" i="10"/>
  <c r="R57" i="10"/>
  <c r="Q57" i="10"/>
  <c r="P57" i="10"/>
  <c r="E57" i="10"/>
  <c r="W55" i="10"/>
  <c r="V55" i="10"/>
  <c r="S55" i="10"/>
  <c r="O55" i="10"/>
  <c r="N55" i="10"/>
  <c r="M55" i="10"/>
  <c r="L55" i="10"/>
  <c r="K55" i="10"/>
  <c r="J55" i="10"/>
  <c r="I55" i="10"/>
  <c r="H55" i="10"/>
  <c r="P55" i="10" s="1"/>
  <c r="G55" i="10"/>
  <c r="F55" i="10"/>
  <c r="C55" i="10"/>
  <c r="B55" i="10"/>
  <c r="S54" i="10"/>
  <c r="R54" i="10"/>
  <c r="Q54" i="10"/>
  <c r="P54" i="10"/>
  <c r="E54" i="10"/>
  <c r="U53" i="10"/>
  <c r="T53" i="10"/>
  <c r="S53" i="10"/>
  <c r="R53" i="10"/>
  <c r="Q53" i="10"/>
  <c r="P53" i="10"/>
  <c r="E53" i="10"/>
  <c r="S52" i="10"/>
  <c r="R52" i="10"/>
  <c r="Q52" i="10"/>
  <c r="P52" i="10"/>
  <c r="E52" i="10"/>
  <c r="T52" i="10" s="1"/>
  <c r="T51" i="10"/>
  <c r="S51" i="10"/>
  <c r="R51" i="10"/>
  <c r="Q51" i="10"/>
  <c r="P51" i="10"/>
  <c r="E51" i="10"/>
  <c r="U51" i="10" s="1"/>
  <c r="U50" i="10"/>
  <c r="S50" i="10"/>
  <c r="R50" i="10"/>
  <c r="Q50" i="10"/>
  <c r="P50" i="10"/>
  <c r="E50" i="10"/>
  <c r="T50" i="10" s="1"/>
  <c r="S49" i="10"/>
  <c r="R49" i="10"/>
  <c r="Q49" i="10"/>
  <c r="P49" i="10"/>
  <c r="E49" i="10"/>
  <c r="U49" i="10" s="1"/>
  <c r="S48" i="10"/>
  <c r="R48" i="10"/>
  <c r="Q48" i="10"/>
  <c r="P48" i="10"/>
  <c r="E48" i="10"/>
  <c r="U48" i="10" s="1"/>
  <c r="S47" i="10"/>
  <c r="R47" i="10"/>
  <c r="Q47" i="10"/>
  <c r="P47" i="10"/>
  <c r="E47" i="10"/>
  <c r="S46" i="10"/>
  <c r="R46" i="10"/>
  <c r="Q46" i="10"/>
  <c r="P46" i="10"/>
  <c r="E46" i="10"/>
  <c r="U45" i="10"/>
  <c r="T45" i="10"/>
  <c r="S45" i="10"/>
  <c r="R45" i="10"/>
  <c r="Q45" i="10"/>
  <c r="P45" i="10"/>
  <c r="E45" i="10"/>
  <c r="U44" i="10"/>
  <c r="T44" i="10"/>
  <c r="S44" i="10"/>
  <c r="R44" i="10"/>
  <c r="Q44" i="10"/>
  <c r="P44" i="10"/>
  <c r="E44" i="10"/>
  <c r="R42" i="10"/>
  <c r="O42" i="10"/>
  <c r="Q42" i="10" s="1"/>
  <c r="N42" i="10"/>
  <c r="M42" i="10"/>
  <c r="L42" i="10"/>
  <c r="K42" i="10"/>
  <c r="J42" i="10"/>
  <c r="I42" i="10"/>
  <c r="H42" i="10"/>
  <c r="P42" i="10" s="1"/>
  <c r="G42" i="10"/>
  <c r="F42" i="10"/>
  <c r="C42" i="10"/>
  <c r="B42" i="10"/>
  <c r="U41" i="10"/>
  <c r="T41" i="10"/>
  <c r="S41" i="10"/>
  <c r="R41" i="10"/>
  <c r="Q41" i="10"/>
  <c r="P41" i="10"/>
  <c r="E41" i="10"/>
  <c r="T40" i="10"/>
  <c r="S40" i="10"/>
  <c r="R40" i="10"/>
  <c r="Q40" i="10"/>
  <c r="P40" i="10"/>
  <c r="E40" i="10"/>
  <c r="U40" i="10" s="1"/>
  <c r="S39" i="10"/>
  <c r="R39" i="10"/>
  <c r="Q39" i="10"/>
  <c r="P39" i="10"/>
  <c r="E39" i="10"/>
  <c r="T39" i="10" s="1"/>
  <c r="S38" i="10"/>
  <c r="R38" i="10"/>
  <c r="Q38" i="10"/>
  <c r="U38" i="10" s="1"/>
  <c r="P38" i="10"/>
  <c r="T38" i="10" s="1"/>
  <c r="E38" i="10"/>
  <c r="S37" i="10"/>
  <c r="R37" i="10"/>
  <c r="Q37" i="10"/>
  <c r="P37" i="10"/>
  <c r="E37" i="10"/>
  <c r="O35" i="10"/>
  <c r="N35" i="10"/>
  <c r="M35" i="10"/>
  <c r="S35" i="10" s="1"/>
  <c r="L35" i="10"/>
  <c r="R35" i="10" s="1"/>
  <c r="K35" i="10"/>
  <c r="J35" i="10"/>
  <c r="I35" i="10"/>
  <c r="Q35" i="10" s="1"/>
  <c r="H35" i="10"/>
  <c r="P35" i="10" s="1"/>
  <c r="G35" i="10"/>
  <c r="F35" i="10"/>
  <c r="E35" i="10"/>
  <c r="C35" i="10"/>
  <c r="B35" i="10"/>
  <c r="S34" i="10"/>
  <c r="R34" i="10"/>
  <c r="Q34" i="10"/>
  <c r="P34" i="10"/>
  <c r="E34" i="10"/>
  <c r="O32" i="10"/>
  <c r="N32" i="10"/>
  <c r="M32" i="10"/>
  <c r="S32" i="10" s="1"/>
  <c r="L32" i="10"/>
  <c r="R32" i="10" s="1"/>
  <c r="K32" i="10"/>
  <c r="J32" i="10"/>
  <c r="I32" i="10"/>
  <c r="H32" i="10"/>
  <c r="G32" i="10"/>
  <c r="F32" i="10"/>
  <c r="C32" i="10"/>
  <c r="B32" i="10"/>
  <c r="E32" i="10" s="1"/>
  <c r="S31" i="10"/>
  <c r="R31" i="10"/>
  <c r="Q31" i="10"/>
  <c r="P31" i="10"/>
  <c r="E31" i="10"/>
  <c r="U31" i="10" s="1"/>
  <c r="S30" i="10"/>
  <c r="R30" i="10"/>
  <c r="Q30" i="10"/>
  <c r="P30" i="10"/>
  <c r="E30" i="10"/>
  <c r="S29" i="10"/>
  <c r="R29" i="10"/>
  <c r="Q29" i="10"/>
  <c r="P29" i="10"/>
  <c r="E29" i="10"/>
  <c r="U28" i="10"/>
  <c r="T28" i="10"/>
  <c r="S28" i="10"/>
  <c r="R28" i="10"/>
  <c r="Q28" i="10"/>
  <c r="P28" i="10"/>
  <c r="E28" i="10"/>
  <c r="S26" i="10"/>
  <c r="R26" i="10"/>
  <c r="O26" i="10"/>
  <c r="N26" i="10"/>
  <c r="M26" i="10"/>
  <c r="L26" i="10"/>
  <c r="K26" i="10"/>
  <c r="J26" i="10"/>
  <c r="I26" i="10"/>
  <c r="H26" i="10"/>
  <c r="P26" i="10" s="1"/>
  <c r="G26" i="10"/>
  <c r="F26" i="10"/>
  <c r="C26" i="10"/>
  <c r="B26" i="10"/>
  <c r="E26" i="10" s="1"/>
  <c r="U25" i="10"/>
  <c r="T25" i="10"/>
  <c r="S25" i="10"/>
  <c r="R25" i="10"/>
  <c r="Q25" i="10"/>
  <c r="P25" i="10"/>
  <c r="E25" i="10"/>
  <c r="S24" i="10"/>
  <c r="R24" i="10"/>
  <c r="Q24" i="10"/>
  <c r="P24" i="10"/>
  <c r="E24" i="10"/>
  <c r="U24" i="10" s="1"/>
  <c r="T23" i="10"/>
  <c r="S23" i="10"/>
  <c r="R23" i="10"/>
  <c r="Q23" i="10"/>
  <c r="P23" i="10"/>
  <c r="E23" i="10"/>
  <c r="U23" i="10" s="1"/>
  <c r="U22" i="10"/>
  <c r="S22" i="10"/>
  <c r="R22" i="10"/>
  <c r="Q22" i="10"/>
  <c r="P22" i="10"/>
  <c r="E22" i="10"/>
  <c r="T22" i="10" s="1"/>
  <c r="U21" i="10"/>
  <c r="T21" i="10"/>
  <c r="S21" i="10"/>
  <c r="R21" i="10"/>
  <c r="Q21" i="10"/>
  <c r="P21" i="10"/>
  <c r="E21" i="10"/>
  <c r="S20" i="10"/>
  <c r="R20" i="10"/>
  <c r="Q20" i="10"/>
  <c r="P20" i="10"/>
  <c r="E20" i="10"/>
  <c r="S19" i="10"/>
  <c r="R19" i="10"/>
  <c r="Q19" i="10"/>
  <c r="P19" i="10"/>
  <c r="E19" i="10"/>
  <c r="S17" i="10"/>
  <c r="O17" i="10"/>
  <c r="N17" i="10"/>
  <c r="M17" i="10"/>
  <c r="L17" i="10"/>
  <c r="R17" i="10" s="1"/>
  <c r="K17" i="10"/>
  <c r="J17" i="10"/>
  <c r="I17" i="10"/>
  <c r="Q17" i="10" s="1"/>
  <c r="H17" i="10"/>
  <c r="P17" i="10" s="1"/>
  <c r="G17" i="10"/>
  <c r="F17" i="10"/>
  <c r="C17" i="10"/>
  <c r="E17" i="10" s="1"/>
  <c r="B17" i="10"/>
  <c r="S16" i="10"/>
  <c r="R16" i="10"/>
  <c r="Q16" i="10"/>
  <c r="P16" i="10"/>
  <c r="E16" i="10"/>
  <c r="S15" i="10"/>
  <c r="R15" i="10"/>
  <c r="Q15" i="10"/>
  <c r="P15" i="10"/>
  <c r="E15" i="10"/>
  <c r="T15" i="10" s="1"/>
  <c r="U14" i="10"/>
  <c r="T14" i="10"/>
  <c r="S14" i="10"/>
  <c r="R14" i="10"/>
  <c r="Q14" i="10"/>
  <c r="P14" i="10"/>
  <c r="E14" i="10"/>
  <c r="U13" i="10"/>
  <c r="T13" i="10"/>
  <c r="S13" i="10"/>
  <c r="R13" i="10"/>
  <c r="Q13" i="10"/>
  <c r="P13" i="10"/>
  <c r="E13" i="10"/>
  <c r="T12" i="10"/>
  <c r="S12" i="10"/>
  <c r="R12" i="10"/>
  <c r="Q12" i="10"/>
  <c r="P12" i="10"/>
  <c r="E12" i="10"/>
  <c r="U12" i="10" s="1"/>
  <c r="U11" i="10"/>
  <c r="S11" i="10"/>
  <c r="R11" i="10"/>
  <c r="Q11" i="10"/>
  <c r="P11" i="10"/>
  <c r="E11" i="10"/>
  <c r="T11" i="10" s="1"/>
  <c r="S10" i="10"/>
  <c r="R10" i="10"/>
  <c r="Q10" i="10"/>
  <c r="U10" i="10" s="1"/>
  <c r="P10" i="10"/>
  <c r="T10" i="10" s="1"/>
  <c r="E10" i="10"/>
  <c r="S9" i="10"/>
  <c r="R9" i="10"/>
  <c r="Q9" i="10"/>
  <c r="P9" i="10"/>
  <c r="E9" i="10"/>
  <c r="S96" i="9"/>
  <c r="R96" i="9"/>
  <c r="Q96" i="9"/>
  <c r="P96" i="9"/>
  <c r="E96" i="9"/>
  <c r="S95" i="9"/>
  <c r="R95" i="9"/>
  <c r="Q95" i="9"/>
  <c r="P95" i="9"/>
  <c r="E95" i="9"/>
  <c r="T95" i="9" s="1"/>
  <c r="U94" i="9"/>
  <c r="T94" i="9"/>
  <c r="S94" i="9"/>
  <c r="R94" i="9"/>
  <c r="Q94" i="9"/>
  <c r="P94" i="9"/>
  <c r="E94" i="9"/>
  <c r="U93" i="9"/>
  <c r="T93" i="9"/>
  <c r="S93" i="9"/>
  <c r="R93" i="9"/>
  <c r="Q93" i="9"/>
  <c r="P93" i="9"/>
  <c r="E93" i="9"/>
  <c r="T92" i="9"/>
  <c r="S92" i="9"/>
  <c r="R92" i="9"/>
  <c r="Q92" i="9"/>
  <c r="P92" i="9"/>
  <c r="E92" i="9"/>
  <c r="U92" i="9" s="1"/>
  <c r="U91" i="9"/>
  <c r="S91" i="9"/>
  <c r="R91" i="9"/>
  <c r="Q91" i="9"/>
  <c r="P91" i="9"/>
  <c r="E91" i="9"/>
  <c r="T91" i="9" s="1"/>
  <c r="U90" i="9"/>
  <c r="T90" i="9"/>
  <c r="S90" i="9"/>
  <c r="R90" i="9"/>
  <c r="Q90" i="9"/>
  <c r="P90" i="9"/>
  <c r="E90" i="9"/>
  <c r="S89" i="9"/>
  <c r="R89" i="9"/>
  <c r="Q89" i="9"/>
  <c r="P89" i="9"/>
  <c r="E89" i="9"/>
  <c r="S88" i="9"/>
  <c r="R88" i="9"/>
  <c r="R87" i="9" s="1"/>
  <c r="Q88" i="9"/>
  <c r="P88" i="9"/>
  <c r="E88" i="9"/>
  <c r="O75" i="9"/>
  <c r="N75" i="9"/>
  <c r="M75" i="9"/>
  <c r="S75" i="9" s="1"/>
  <c r="L75" i="9"/>
  <c r="R75" i="9" s="1"/>
  <c r="K75" i="9"/>
  <c r="J75" i="9"/>
  <c r="I75" i="9"/>
  <c r="H75" i="9"/>
  <c r="G75" i="9"/>
  <c r="F75" i="9"/>
  <c r="C75" i="9"/>
  <c r="B75" i="9"/>
  <c r="O74" i="9"/>
  <c r="N74" i="9"/>
  <c r="M74" i="9"/>
  <c r="S74" i="9" s="1"/>
  <c r="L74" i="9"/>
  <c r="R74" i="9" s="1"/>
  <c r="K74" i="9"/>
  <c r="J74" i="9"/>
  <c r="I74" i="9"/>
  <c r="Q74" i="9" s="1"/>
  <c r="H74" i="9"/>
  <c r="P74" i="9" s="1"/>
  <c r="G74" i="9"/>
  <c r="F74" i="9"/>
  <c r="C74" i="9"/>
  <c r="E74" i="9" s="1"/>
  <c r="B74" i="9"/>
  <c r="R73" i="9"/>
  <c r="O73" i="9"/>
  <c r="N73" i="9"/>
  <c r="M73" i="9"/>
  <c r="S73" i="9" s="1"/>
  <c r="L73" i="9"/>
  <c r="K73" i="9"/>
  <c r="J73" i="9"/>
  <c r="I73" i="9"/>
  <c r="Q73" i="9" s="1"/>
  <c r="H73" i="9"/>
  <c r="G73" i="9"/>
  <c r="F73" i="9"/>
  <c r="E73" i="9"/>
  <c r="C73" i="9"/>
  <c r="B73" i="9"/>
  <c r="U72" i="9"/>
  <c r="T72" i="9"/>
  <c r="S72" i="9"/>
  <c r="R72" i="9"/>
  <c r="Q72" i="9"/>
  <c r="P72" i="9"/>
  <c r="E72" i="9"/>
  <c r="T71" i="9"/>
  <c r="S71" i="9"/>
  <c r="R71" i="9"/>
  <c r="Q71" i="9"/>
  <c r="P71" i="9"/>
  <c r="E71" i="9"/>
  <c r="O69" i="9"/>
  <c r="N69" i="9"/>
  <c r="M69" i="9"/>
  <c r="S69" i="9" s="1"/>
  <c r="L69" i="9"/>
  <c r="K69" i="9"/>
  <c r="J69" i="9"/>
  <c r="I69" i="9"/>
  <c r="H69" i="9"/>
  <c r="G69" i="9"/>
  <c r="F69" i="9"/>
  <c r="C69" i="9"/>
  <c r="B69" i="9"/>
  <c r="O68" i="9"/>
  <c r="N68" i="9"/>
  <c r="M68" i="9"/>
  <c r="S68" i="9" s="1"/>
  <c r="L68" i="9"/>
  <c r="R68" i="9" s="1"/>
  <c r="K68" i="9"/>
  <c r="J68" i="9"/>
  <c r="I68" i="9"/>
  <c r="Q68" i="9" s="1"/>
  <c r="H68" i="9"/>
  <c r="P68" i="9" s="1"/>
  <c r="G68" i="9"/>
  <c r="F68" i="9"/>
  <c r="C68" i="9"/>
  <c r="B68" i="9"/>
  <c r="S67" i="9"/>
  <c r="R67" i="9"/>
  <c r="Q67" i="9"/>
  <c r="P67" i="9"/>
  <c r="E67" i="9"/>
  <c r="U67" i="9" s="1"/>
  <c r="S66" i="9"/>
  <c r="R66" i="9"/>
  <c r="Q66" i="9"/>
  <c r="P66" i="9"/>
  <c r="E66" i="9"/>
  <c r="U66" i="9" s="1"/>
  <c r="S65" i="9"/>
  <c r="R65" i="9"/>
  <c r="Q65" i="9"/>
  <c r="P65" i="9"/>
  <c r="E65" i="9"/>
  <c r="T65" i="9" s="1"/>
  <c r="S64" i="9"/>
  <c r="R64" i="9"/>
  <c r="Q64" i="9"/>
  <c r="P64" i="9"/>
  <c r="E64" i="9"/>
  <c r="U64" i="9" s="1"/>
  <c r="S63" i="9"/>
  <c r="R63" i="9"/>
  <c r="Q63" i="9"/>
  <c r="P63" i="9"/>
  <c r="E63" i="9"/>
  <c r="T63" i="9" s="1"/>
  <c r="S61" i="9"/>
  <c r="O61" i="9"/>
  <c r="N61" i="9"/>
  <c r="M61" i="9"/>
  <c r="L61" i="9"/>
  <c r="R61" i="9" s="1"/>
  <c r="K61" i="9"/>
  <c r="J61" i="9"/>
  <c r="I61" i="9"/>
  <c r="H61" i="9"/>
  <c r="C61" i="9"/>
  <c r="B61" i="9"/>
  <c r="S60" i="9"/>
  <c r="R60" i="9"/>
  <c r="Q60" i="9"/>
  <c r="P60" i="9"/>
  <c r="E60" i="9"/>
  <c r="U60" i="9" s="1"/>
  <c r="S59" i="9"/>
  <c r="R59" i="9"/>
  <c r="Q59" i="9"/>
  <c r="P59" i="9"/>
  <c r="E59" i="9"/>
  <c r="U59" i="9" s="1"/>
  <c r="U58" i="9"/>
  <c r="S58" i="9"/>
  <c r="R58" i="9"/>
  <c r="Q58" i="9"/>
  <c r="P58" i="9"/>
  <c r="E58" i="9"/>
  <c r="T58" i="9" s="1"/>
  <c r="S57" i="9"/>
  <c r="R57" i="9"/>
  <c r="Q57" i="9"/>
  <c r="P57" i="9"/>
  <c r="E57" i="9"/>
  <c r="U57" i="9" s="1"/>
  <c r="O55" i="9"/>
  <c r="N55" i="9"/>
  <c r="M55" i="9"/>
  <c r="L55" i="9"/>
  <c r="R55" i="9" s="1"/>
  <c r="K55" i="9"/>
  <c r="J55" i="9"/>
  <c r="I55" i="9"/>
  <c r="Q55" i="9" s="1"/>
  <c r="H55" i="9"/>
  <c r="P55" i="9" s="1"/>
  <c r="G55" i="9"/>
  <c r="F55" i="9"/>
  <c r="C55" i="9"/>
  <c r="B55" i="9"/>
  <c r="E55" i="9" s="1"/>
  <c r="T54" i="9"/>
  <c r="S54" i="9"/>
  <c r="R54" i="9"/>
  <c r="Q54" i="9"/>
  <c r="P54" i="9"/>
  <c r="E54" i="9"/>
  <c r="U54" i="9" s="1"/>
  <c r="S53" i="9"/>
  <c r="R53" i="9"/>
  <c r="Q53" i="9"/>
  <c r="P53" i="9"/>
  <c r="E53" i="9"/>
  <c r="T53" i="9" s="1"/>
  <c r="S52" i="9"/>
  <c r="R52" i="9"/>
  <c r="Q52" i="9"/>
  <c r="P52" i="9"/>
  <c r="E52" i="9"/>
  <c r="U52" i="9" s="1"/>
  <c r="U51" i="9"/>
  <c r="T51" i="9"/>
  <c r="S51" i="9"/>
  <c r="R51" i="9"/>
  <c r="Q51" i="9"/>
  <c r="P51" i="9"/>
  <c r="E51" i="9"/>
  <c r="U50" i="9"/>
  <c r="T50" i="9"/>
  <c r="S50" i="9"/>
  <c r="R50" i="9"/>
  <c r="Q50" i="9"/>
  <c r="P50" i="9"/>
  <c r="E50" i="9"/>
  <c r="S49" i="9"/>
  <c r="R49" i="9"/>
  <c r="Q49" i="9"/>
  <c r="P49" i="9"/>
  <c r="E49" i="9"/>
  <c r="U49" i="9" s="1"/>
  <c r="U48" i="9"/>
  <c r="T48" i="9"/>
  <c r="S48" i="9"/>
  <c r="R48" i="9"/>
  <c r="Q48" i="9"/>
  <c r="P48" i="9"/>
  <c r="E48" i="9"/>
  <c r="U47" i="9"/>
  <c r="T47" i="9"/>
  <c r="S47" i="9"/>
  <c r="R47" i="9"/>
  <c r="Q47" i="9"/>
  <c r="P47" i="9"/>
  <c r="E47" i="9"/>
  <c r="T46" i="9"/>
  <c r="S46" i="9"/>
  <c r="R46" i="9"/>
  <c r="Q46" i="9"/>
  <c r="P46" i="9"/>
  <c r="E46" i="9"/>
  <c r="U46" i="9" s="1"/>
  <c r="S45" i="9"/>
  <c r="R45" i="9"/>
  <c r="Q45" i="9"/>
  <c r="P45" i="9"/>
  <c r="E45" i="9"/>
  <c r="U45" i="9" s="1"/>
  <c r="S44" i="9"/>
  <c r="R44" i="9"/>
  <c r="Q44" i="9"/>
  <c r="P44" i="9"/>
  <c r="E44" i="9"/>
  <c r="U44" i="9" s="1"/>
  <c r="O42" i="9"/>
  <c r="N42" i="9"/>
  <c r="M42" i="9"/>
  <c r="S42" i="9" s="1"/>
  <c r="L42" i="9"/>
  <c r="R42" i="9" s="1"/>
  <c r="K42" i="9"/>
  <c r="J42" i="9"/>
  <c r="I42" i="9"/>
  <c r="H42" i="9"/>
  <c r="G42" i="9"/>
  <c r="F42" i="9"/>
  <c r="C42" i="9"/>
  <c r="B42" i="9"/>
  <c r="S41" i="9"/>
  <c r="R41" i="9"/>
  <c r="Q41" i="9"/>
  <c r="P41" i="9"/>
  <c r="E41" i="9"/>
  <c r="U41" i="9" s="1"/>
  <c r="U40" i="9"/>
  <c r="T40" i="9"/>
  <c r="S40" i="9"/>
  <c r="R40" i="9"/>
  <c r="Q40" i="9"/>
  <c r="P40" i="9"/>
  <c r="E40" i="9"/>
  <c r="T39" i="9"/>
  <c r="S39" i="9"/>
  <c r="R39" i="9"/>
  <c r="Q39" i="9"/>
  <c r="P39" i="9"/>
  <c r="E39" i="9"/>
  <c r="U39" i="9" s="1"/>
  <c r="S38" i="9"/>
  <c r="R38" i="9"/>
  <c r="Q38" i="9"/>
  <c r="P38" i="9"/>
  <c r="E38" i="9"/>
  <c r="U38" i="9" s="1"/>
  <c r="U37" i="9"/>
  <c r="T37" i="9"/>
  <c r="S37" i="9"/>
  <c r="R37" i="9"/>
  <c r="Q37" i="9"/>
  <c r="P37" i="9"/>
  <c r="E37" i="9"/>
  <c r="S35" i="9"/>
  <c r="R35" i="9"/>
  <c r="O35" i="9"/>
  <c r="N35" i="9"/>
  <c r="M35" i="9"/>
  <c r="L35" i="9"/>
  <c r="K35" i="9"/>
  <c r="J35" i="9"/>
  <c r="I35" i="9"/>
  <c r="Q35" i="9" s="1"/>
  <c r="H35" i="9"/>
  <c r="P35" i="9" s="1"/>
  <c r="G35" i="9"/>
  <c r="F35" i="9"/>
  <c r="C35" i="9"/>
  <c r="B35" i="9"/>
  <c r="E35" i="9" s="1"/>
  <c r="U34" i="9"/>
  <c r="S34" i="9"/>
  <c r="R34" i="9"/>
  <c r="Q34" i="9"/>
  <c r="P34" i="9"/>
  <c r="T34" i="9" s="1"/>
  <c r="E34" i="9"/>
  <c r="R32" i="9"/>
  <c r="O32" i="9"/>
  <c r="N32" i="9"/>
  <c r="M32" i="9"/>
  <c r="S32" i="9" s="1"/>
  <c r="L32" i="9"/>
  <c r="K32" i="9"/>
  <c r="J32" i="9"/>
  <c r="I32" i="9"/>
  <c r="H32" i="9"/>
  <c r="G32" i="9"/>
  <c r="F32" i="9"/>
  <c r="C32" i="9"/>
  <c r="B32" i="9"/>
  <c r="U31" i="9"/>
  <c r="T31" i="9"/>
  <c r="S31" i="9"/>
  <c r="R31" i="9"/>
  <c r="Q31" i="9"/>
  <c r="P31" i="9"/>
  <c r="E31" i="9"/>
  <c r="U30" i="9"/>
  <c r="T30" i="9"/>
  <c r="S30" i="9"/>
  <c r="R30" i="9"/>
  <c r="Q30" i="9"/>
  <c r="P30" i="9"/>
  <c r="E30" i="9"/>
  <c r="S29" i="9"/>
  <c r="R29" i="9"/>
  <c r="Q29" i="9"/>
  <c r="P29" i="9"/>
  <c r="E29" i="9"/>
  <c r="U29" i="9" s="1"/>
  <c r="S28" i="9"/>
  <c r="R28" i="9"/>
  <c r="Q28" i="9"/>
  <c r="P28" i="9"/>
  <c r="E28" i="9"/>
  <c r="T28" i="9" s="1"/>
  <c r="O26" i="9"/>
  <c r="N26" i="9"/>
  <c r="M26" i="9"/>
  <c r="L26" i="9"/>
  <c r="R26" i="9" s="1"/>
  <c r="K26" i="9"/>
  <c r="J26" i="9"/>
  <c r="I26" i="9"/>
  <c r="H26" i="9"/>
  <c r="G26" i="9"/>
  <c r="F26" i="9"/>
  <c r="C26" i="9"/>
  <c r="B26" i="9"/>
  <c r="E26" i="9" s="1"/>
  <c r="S25" i="9"/>
  <c r="R25" i="9"/>
  <c r="Q25" i="9"/>
  <c r="P25" i="9"/>
  <c r="E25" i="9"/>
  <c r="T25" i="9" s="1"/>
  <c r="U24" i="9"/>
  <c r="S24" i="9"/>
  <c r="R24" i="9"/>
  <c r="Q24" i="9"/>
  <c r="P24" i="9"/>
  <c r="E24" i="9"/>
  <c r="T24" i="9" s="1"/>
  <c r="U23" i="9"/>
  <c r="T23" i="9"/>
  <c r="S23" i="9"/>
  <c r="R23" i="9"/>
  <c r="Q23" i="9"/>
  <c r="P23" i="9"/>
  <c r="E23" i="9"/>
  <c r="T22" i="9"/>
  <c r="S22" i="9"/>
  <c r="R22" i="9"/>
  <c r="Q22" i="9"/>
  <c r="P22" i="9"/>
  <c r="E22" i="9"/>
  <c r="U22" i="9" s="1"/>
  <c r="S21" i="9"/>
  <c r="R21" i="9"/>
  <c r="Q21" i="9"/>
  <c r="P21" i="9"/>
  <c r="E21" i="9"/>
  <c r="U21" i="9" s="1"/>
  <c r="U20" i="9"/>
  <c r="T20" i="9"/>
  <c r="S20" i="9"/>
  <c r="R20" i="9"/>
  <c r="Q20" i="9"/>
  <c r="P20" i="9"/>
  <c r="E20" i="9"/>
  <c r="U19" i="9"/>
  <c r="T19" i="9"/>
  <c r="S19" i="9"/>
  <c r="R19" i="9"/>
  <c r="Q19" i="9"/>
  <c r="P19" i="9"/>
  <c r="E19" i="9"/>
  <c r="R17" i="9"/>
  <c r="O17" i="9"/>
  <c r="N17" i="9"/>
  <c r="M17" i="9"/>
  <c r="S17" i="9" s="1"/>
  <c r="L17" i="9"/>
  <c r="K17" i="9"/>
  <c r="J17" i="9"/>
  <c r="I17" i="9"/>
  <c r="Q17" i="9" s="1"/>
  <c r="H17" i="9"/>
  <c r="P17" i="9" s="1"/>
  <c r="G17" i="9"/>
  <c r="F17" i="9"/>
  <c r="E17" i="9"/>
  <c r="C17" i="9"/>
  <c r="B17" i="9"/>
  <c r="U16" i="9"/>
  <c r="T16" i="9"/>
  <c r="S16" i="9"/>
  <c r="R16" i="9"/>
  <c r="Q16" i="9"/>
  <c r="P16" i="9"/>
  <c r="E16" i="9"/>
  <c r="T15" i="9"/>
  <c r="S15" i="9"/>
  <c r="R15" i="9"/>
  <c r="Q15" i="9"/>
  <c r="P15" i="9"/>
  <c r="E15" i="9"/>
  <c r="U15" i="9" s="1"/>
  <c r="S14" i="9"/>
  <c r="R14" i="9"/>
  <c r="Q14" i="9"/>
  <c r="P14" i="9"/>
  <c r="E14" i="9"/>
  <c r="T14" i="9" s="1"/>
  <c r="S13" i="9"/>
  <c r="R13" i="9"/>
  <c r="Q13" i="9"/>
  <c r="P13" i="9"/>
  <c r="E13" i="9"/>
  <c r="U13" i="9" s="1"/>
  <c r="U12" i="9"/>
  <c r="T12" i="9"/>
  <c r="S12" i="9"/>
  <c r="R12" i="9"/>
  <c r="Q12" i="9"/>
  <c r="P12" i="9"/>
  <c r="E12" i="9"/>
  <c r="S11" i="9"/>
  <c r="R11" i="9"/>
  <c r="Q11" i="9"/>
  <c r="P11" i="9"/>
  <c r="E11" i="9"/>
  <c r="U11" i="9" s="1"/>
  <c r="S10" i="9"/>
  <c r="R10" i="9"/>
  <c r="Q10" i="9"/>
  <c r="P10" i="9"/>
  <c r="E10" i="9"/>
  <c r="U10" i="9" s="1"/>
  <c r="U9" i="9"/>
  <c r="T9" i="9"/>
  <c r="S9" i="9"/>
  <c r="R9" i="9"/>
  <c r="Q9" i="9"/>
  <c r="P9" i="9"/>
  <c r="E9" i="9"/>
  <c r="U96" i="8"/>
  <c r="T96" i="8"/>
  <c r="S96" i="8"/>
  <c r="R96" i="8"/>
  <c r="Q96" i="8"/>
  <c r="P96" i="8"/>
  <c r="E96" i="8"/>
  <c r="T95" i="8"/>
  <c r="S95" i="8"/>
  <c r="R95" i="8"/>
  <c r="Q95" i="8"/>
  <c r="P95" i="8"/>
  <c r="E95" i="8"/>
  <c r="U95" i="8" s="1"/>
  <c r="S94" i="8"/>
  <c r="R94" i="8"/>
  <c r="Q94" i="8"/>
  <c r="P94" i="8"/>
  <c r="E94" i="8"/>
  <c r="T94" i="8" s="1"/>
  <c r="S93" i="8"/>
  <c r="R93" i="8"/>
  <c r="Q93" i="8"/>
  <c r="P93" i="8"/>
  <c r="E93" i="8"/>
  <c r="U93" i="8" s="1"/>
  <c r="U92" i="8"/>
  <c r="T92" i="8"/>
  <c r="S92" i="8"/>
  <c r="R92" i="8"/>
  <c r="Q92" i="8"/>
  <c r="P92" i="8"/>
  <c r="E92" i="8"/>
  <c r="S91" i="8"/>
  <c r="R91" i="8"/>
  <c r="Q91" i="8"/>
  <c r="P91" i="8"/>
  <c r="E91" i="8"/>
  <c r="U91" i="8" s="1"/>
  <c r="S90" i="8"/>
  <c r="R90" i="8"/>
  <c r="Q90" i="8"/>
  <c r="P90" i="8"/>
  <c r="E90" i="8"/>
  <c r="U90" i="8" s="1"/>
  <c r="U89" i="8"/>
  <c r="T89" i="8"/>
  <c r="S89" i="8"/>
  <c r="R89" i="8"/>
  <c r="Q89" i="8"/>
  <c r="P89" i="8"/>
  <c r="E89" i="8"/>
  <c r="U88" i="8"/>
  <c r="T88" i="8"/>
  <c r="S88" i="8"/>
  <c r="R88" i="8"/>
  <c r="Q88" i="8"/>
  <c r="P88" i="8"/>
  <c r="E88" i="8"/>
  <c r="O75" i="8"/>
  <c r="N75" i="8"/>
  <c r="M75" i="8"/>
  <c r="L75" i="8"/>
  <c r="K75" i="8"/>
  <c r="J75" i="8"/>
  <c r="I75" i="8"/>
  <c r="H75" i="8"/>
  <c r="G75" i="8"/>
  <c r="F75" i="8"/>
  <c r="C75" i="8"/>
  <c r="B75" i="8"/>
  <c r="S74" i="8"/>
  <c r="R74" i="8"/>
  <c r="O74" i="8"/>
  <c r="N74" i="8"/>
  <c r="M74" i="8"/>
  <c r="L74" i="8"/>
  <c r="K74" i="8"/>
  <c r="J74" i="8"/>
  <c r="I74" i="8"/>
  <c r="Q74" i="8" s="1"/>
  <c r="H74" i="8"/>
  <c r="P74" i="8" s="1"/>
  <c r="G74" i="8"/>
  <c r="F74" i="8"/>
  <c r="C74" i="8"/>
  <c r="B74" i="8"/>
  <c r="E74" i="8" s="1"/>
  <c r="S73" i="8"/>
  <c r="O73" i="8"/>
  <c r="N73" i="8"/>
  <c r="M73" i="8"/>
  <c r="L73" i="8"/>
  <c r="R73" i="8" s="1"/>
  <c r="K73" i="8"/>
  <c r="J73" i="8"/>
  <c r="I73" i="8"/>
  <c r="Q73" i="8" s="1"/>
  <c r="H73" i="8"/>
  <c r="P73" i="8" s="1"/>
  <c r="G73" i="8"/>
  <c r="F73" i="8"/>
  <c r="C73" i="8"/>
  <c r="B73" i="8"/>
  <c r="E73" i="8" s="1"/>
  <c r="S72" i="8"/>
  <c r="R72" i="8"/>
  <c r="Q72" i="8"/>
  <c r="P72" i="8"/>
  <c r="E72" i="8"/>
  <c r="U72" i="8" s="1"/>
  <c r="U71" i="8"/>
  <c r="T71" i="8"/>
  <c r="S71" i="8"/>
  <c r="R71" i="8"/>
  <c r="Q71" i="8"/>
  <c r="P71" i="8"/>
  <c r="E71" i="8"/>
  <c r="O69" i="8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R68" i="8" s="1"/>
  <c r="K68" i="8"/>
  <c r="J68" i="8"/>
  <c r="I68" i="8"/>
  <c r="H68" i="8"/>
  <c r="G68" i="8"/>
  <c r="F68" i="8"/>
  <c r="C68" i="8"/>
  <c r="B68" i="8"/>
  <c r="S67" i="8"/>
  <c r="R67" i="8"/>
  <c r="Q67" i="8"/>
  <c r="P67" i="8"/>
  <c r="E67" i="8"/>
  <c r="U67" i="8" s="1"/>
  <c r="U66" i="8"/>
  <c r="S66" i="8"/>
  <c r="R66" i="8"/>
  <c r="Q66" i="8"/>
  <c r="P66" i="8"/>
  <c r="E66" i="8"/>
  <c r="T66" i="8" s="1"/>
  <c r="U65" i="8"/>
  <c r="T65" i="8"/>
  <c r="S65" i="8"/>
  <c r="R65" i="8"/>
  <c r="Q65" i="8"/>
  <c r="P65" i="8"/>
  <c r="E65" i="8"/>
  <c r="T64" i="8"/>
  <c r="S64" i="8"/>
  <c r="R64" i="8"/>
  <c r="Q64" i="8"/>
  <c r="P64" i="8"/>
  <c r="E64" i="8"/>
  <c r="U64" i="8" s="1"/>
  <c r="S63" i="8"/>
  <c r="R63" i="8"/>
  <c r="Q63" i="8"/>
  <c r="P63" i="8"/>
  <c r="E63" i="8"/>
  <c r="U63" i="8" s="1"/>
  <c r="O61" i="8"/>
  <c r="N61" i="8"/>
  <c r="M61" i="8"/>
  <c r="S61" i="8" s="1"/>
  <c r="L61" i="8"/>
  <c r="R61" i="8" s="1"/>
  <c r="K61" i="8"/>
  <c r="J61" i="8"/>
  <c r="I61" i="8"/>
  <c r="H61" i="8"/>
  <c r="C61" i="8"/>
  <c r="B61" i="8"/>
  <c r="E61" i="8" s="1"/>
  <c r="U60" i="8"/>
  <c r="T60" i="8"/>
  <c r="S60" i="8"/>
  <c r="R60" i="8"/>
  <c r="Q60" i="8"/>
  <c r="P60" i="8"/>
  <c r="E60" i="8"/>
  <c r="S59" i="8"/>
  <c r="R59" i="8"/>
  <c r="Q59" i="8"/>
  <c r="P59" i="8"/>
  <c r="E59" i="8"/>
  <c r="U59" i="8" s="1"/>
  <c r="S58" i="8"/>
  <c r="R58" i="8"/>
  <c r="Q58" i="8"/>
  <c r="P58" i="8"/>
  <c r="E58" i="8"/>
  <c r="U58" i="8" s="1"/>
  <c r="S57" i="8"/>
  <c r="R57" i="8"/>
  <c r="Q57" i="8"/>
  <c r="P57" i="8"/>
  <c r="E57" i="8"/>
  <c r="T57" i="8" s="1"/>
  <c r="O55" i="8"/>
  <c r="N55" i="8"/>
  <c r="M55" i="8"/>
  <c r="S55" i="8" s="1"/>
  <c r="L55" i="8"/>
  <c r="R55" i="8" s="1"/>
  <c r="K55" i="8"/>
  <c r="J55" i="8"/>
  <c r="I55" i="8"/>
  <c r="H55" i="8"/>
  <c r="G55" i="8"/>
  <c r="F55" i="8"/>
  <c r="C55" i="8"/>
  <c r="B55" i="8"/>
  <c r="U54" i="8"/>
  <c r="S54" i="8"/>
  <c r="R54" i="8"/>
  <c r="Q54" i="8"/>
  <c r="P54" i="8"/>
  <c r="E54" i="8"/>
  <c r="T54" i="8" s="1"/>
  <c r="U53" i="8"/>
  <c r="T53" i="8"/>
  <c r="S53" i="8"/>
  <c r="R53" i="8"/>
  <c r="Q53" i="8"/>
  <c r="P53" i="8"/>
  <c r="E53" i="8"/>
  <c r="S52" i="8"/>
  <c r="R52" i="8"/>
  <c r="Q52" i="8"/>
  <c r="P52" i="8"/>
  <c r="E52" i="8"/>
  <c r="U52" i="8" s="1"/>
  <c r="S51" i="8"/>
  <c r="R51" i="8"/>
  <c r="Q51" i="8"/>
  <c r="P51" i="8"/>
  <c r="E51" i="8"/>
  <c r="T51" i="8" s="1"/>
  <c r="U50" i="8"/>
  <c r="S50" i="8"/>
  <c r="R50" i="8"/>
  <c r="Q50" i="8"/>
  <c r="P50" i="8"/>
  <c r="E50" i="8"/>
  <c r="T50" i="8" s="1"/>
  <c r="U49" i="8"/>
  <c r="T49" i="8"/>
  <c r="S49" i="8"/>
  <c r="R49" i="8"/>
  <c r="Q49" i="8"/>
  <c r="P49" i="8"/>
  <c r="E49" i="8"/>
  <c r="S48" i="8"/>
  <c r="R48" i="8"/>
  <c r="Q48" i="8"/>
  <c r="P48" i="8"/>
  <c r="E48" i="8"/>
  <c r="U48" i="8" s="1"/>
  <c r="S47" i="8"/>
  <c r="R47" i="8"/>
  <c r="Q47" i="8"/>
  <c r="P47" i="8"/>
  <c r="E47" i="8"/>
  <c r="U47" i="8" s="1"/>
  <c r="U46" i="8"/>
  <c r="S46" i="8"/>
  <c r="R46" i="8"/>
  <c r="Q46" i="8"/>
  <c r="P46" i="8"/>
  <c r="E46" i="8"/>
  <c r="T46" i="8" s="1"/>
  <c r="U45" i="8"/>
  <c r="T45" i="8"/>
  <c r="S45" i="8"/>
  <c r="R45" i="8"/>
  <c r="Q45" i="8"/>
  <c r="P45" i="8"/>
  <c r="E45" i="8"/>
  <c r="T44" i="8"/>
  <c r="S44" i="8"/>
  <c r="R44" i="8"/>
  <c r="Q44" i="8"/>
  <c r="P44" i="8"/>
  <c r="E44" i="8"/>
  <c r="U44" i="8" s="1"/>
  <c r="O42" i="8"/>
  <c r="N42" i="8"/>
  <c r="M42" i="8"/>
  <c r="S42" i="8" s="1"/>
  <c r="L42" i="8"/>
  <c r="K42" i="8"/>
  <c r="J42" i="8"/>
  <c r="I42" i="8"/>
  <c r="H42" i="8"/>
  <c r="G42" i="8"/>
  <c r="F42" i="8"/>
  <c r="E42" i="8"/>
  <c r="C42" i="8"/>
  <c r="B42" i="8"/>
  <c r="T41" i="8"/>
  <c r="S41" i="8"/>
  <c r="R41" i="8"/>
  <c r="Q41" i="8"/>
  <c r="P41" i="8"/>
  <c r="E41" i="8"/>
  <c r="U41" i="8" s="1"/>
  <c r="S40" i="8"/>
  <c r="R40" i="8"/>
  <c r="Q40" i="8"/>
  <c r="P40" i="8"/>
  <c r="E40" i="8"/>
  <c r="T40" i="8" s="1"/>
  <c r="U39" i="8"/>
  <c r="S39" i="8"/>
  <c r="R39" i="8"/>
  <c r="Q39" i="8"/>
  <c r="P39" i="8"/>
  <c r="E39" i="8"/>
  <c r="T39" i="8" s="1"/>
  <c r="U38" i="8"/>
  <c r="T38" i="8"/>
  <c r="S38" i="8"/>
  <c r="R38" i="8"/>
  <c r="Q38" i="8"/>
  <c r="P38" i="8"/>
  <c r="E38" i="8"/>
  <c r="S37" i="8"/>
  <c r="R37" i="8"/>
  <c r="Q37" i="8"/>
  <c r="P37" i="8"/>
  <c r="E37" i="8"/>
  <c r="U37" i="8" s="1"/>
  <c r="O35" i="8"/>
  <c r="N35" i="8"/>
  <c r="M35" i="8"/>
  <c r="S35" i="8" s="1"/>
  <c r="L35" i="8"/>
  <c r="R35" i="8" s="1"/>
  <c r="K35" i="8"/>
  <c r="J35" i="8"/>
  <c r="I35" i="8"/>
  <c r="Q35" i="8" s="1"/>
  <c r="H35" i="8"/>
  <c r="P35" i="8" s="1"/>
  <c r="G35" i="8"/>
  <c r="F35" i="8"/>
  <c r="E35" i="8"/>
  <c r="C35" i="8"/>
  <c r="B35" i="8"/>
  <c r="S34" i="8"/>
  <c r="R34" i="8"/>
  <c r="Q34" i="8"/>
  <c r="P34" i="8"/>
  <c r="E34" i="8"/>
  <c r="U34" i="8" s="1"/>
  <c r="O32" i="8"/>
  <c r="N32" i="8"/>
  <c r="M32" i="8"/>
  <c r="S32" i="8" s="1"/>
  <c r="L32" i="8"/>
  <c r="R32" i="8" s="1"/>
  <c r="K32" i="8"/>
  <c r="J32" i="8"/>
  <c r="I32" i="8"/>
  <c r="H32" i="8"/>
  <c r="G32" i="8"/>
  <c r="F32" i="8"/>
  <c r="C32" i="8"/>
  <c r="B32" i="8"/>
  <c r="E32" i="8" s="1"/>
  <c r="S31" i="8"/>
  <c r="R31" i="8"/>
  <c r="Q31" i="8"/>
  <c r="P31" i="8"/>
  <c r="E31" i="8"/>
  <c r="U31" i="8" s="1"/>
  <c r="S30" i="8"/>
  <c r="R30" i="8"/>
  <c r="Q30" i="8"/>
  <c r="P30" i="8"/>
  <c r="E30" i="8"/>
  <c r="U30" i="8" s="1"/>
  <c r="S29" i="8"/>
  <c r="R29" i="8"/>
  <c r="Q29" i="8"/>
  <c r="P29" i="8"/>
  <c r="E29" i="8"/>
  <c r="U29" i="8" s="1"/>
  <c r="S28" i="8"/>
  <c r="R28" i="8"/>
  <c r="Q28" i="8"/>
  <c r="P28" i="8"/>
  <c r="E28" i="8"/>
  <c r="T28" i="8" s="1"/>
  <c r="R26" i="8"/>
  <c r="O26" i="8"/>
  <c r="N26" i="8"/>
  <c r="M26" i="8"/>
  <c r="S26" i="8" s="1"/>
  <c r="L26" i="8"/>
  <c r="K26" i="8"/>
  <c r="J26" i="8"/>
  <c r="I26" i="8"/>
  <c r="H26" i="8"/>
  <c r="P26" i="8" s="1"/>
  <c r="G26" i="8"/>
  <c r="F26" i="8"/>
  <c r="E26" i="8"/>
  <c r="C26" i="8"/>
  <c r="B26" i="8"/>
  <c r="T25" i="8"/>
  <c r="S25" i="8"/>
  <c r="R25" i="8"/>
  <c r="Q25" i="8"/>
  <c r="P25" i="8"/>
  <c r="E25" i="8"/>
  <c r="U25" i="8" s="1"/>
  <c r="S24" i="8"/>
  <c r="R24" i="8"/>
  <c r="Q24" i="8"/>
  <c r="P24" i="8"/>
  <c r="E24" i="8"/>
  <c r="U24" i="8" s="1"/>
  <c r="S23" i="8"/>
  <c r="R23" i="8"/>
  <c r="Q23" i="8"/>
  <c r="P23" i="8"/>
  <c r="E23" i="8"/>
  <c r="T23" i="8" s="1"/>
  <c r="U22" i="8"/>
  <c r="S22" i="8"/>
  <c r="R22" i="8"/>
  <c r="Q22" i="8"/>
  <c r="P22" i="8"/>
  <c r="E22" i="8"/>
  <c r="T22" i="8" s="1"/>
  <c r="U21" i="8"/>
  <c r="T21" i="8"/>
  <c r="S21" i="8"/>
  <c r="R21" i="8"/>
  <c r="Q21" i="8"/>
  <c r="P21" i="8"/>
  <c r="E21" i="8"/>
  <c r="S20" i="8"/>
  <c r="R20" i="8"/>
  <c r="Q20" i="8"/>
  <c r="P20" i="8"/>
  <c r="E20" i="8"/>
  <c r="U20" i="8" s="1"/>
  <c r="S19" i="8"/>
  <c r="R19" i="8"/>
  <c r="Q19" i="8"/>
  <c r="P19" i="8"/>
  <c r="E19" i="8"/>
  <c r="U19" i="8" s="1"/>
  <c r="S17" i="8"/>
  <c r="O17" i="8"/>
  <c r="N17" i="8"/>
  <c r="M17" i="8"/>
  <c r="L17" i="8"/>
  <c r="R17" i="8" s="1"/>
  <c r="K17" i="8"/>
  <c r="J17" i="8"/>
  <c r="I17" i="8"/>
  <c r="Q17" i="8" s="1"/>
  <c r="H17" i="8"/>
  <c r="P17" i="8" s="1"/>
  <c r="G17" i="8"/>
  <c r="F17" i="8"/>
  <c r="C17" i="8"/>
  <c r="B17" i="8"/>
  <c r="E17" i="8" s="1"/>
  <c r="S16" i="8"/>
  <c r="R16" i="8"/>
  <c r="Q16" i="8"/>
  <c r="P16" i="8"/>
  <c r="E16" i="8"/>
  <c r="U16" i="8" s="1"/>
  <c r="U15" i="8"/>
  <c r="S15" i="8"/>
  <c r="R15" i="8"/>
  <c r="Q15" i="8"/>
  <c r="P15" i="8"/>
  <c r="E15" i="8"/>
  <c r="T15" i="8" s="1"/>
  <c r="U14" i="8"/>
  <c r="T14" i="8"/>
  <c r="S14" i="8"/>
  <c r="R14" i="8"/>
  <c r="Q14" i="8"/>
  <c r="P14" i="8"/>
  <c r="E14" i="8"/>
  <c r="T13" i="8"/>
  <c r="S13" i="8"/>
  <c r="R13" i="8"/>
  <c r="Q13" i="8"/>
  <c r="P13" i="8"/>
  <c r="E13" i="8"/>
  <c r="U13" i="8" s="1"/>
  <c r="S12" i="8"/>
  <c r="R12" i="8"/>
  <c r="Q12" i="8"/>
  <c r="P12" i="8"/>
  <c r="E12" i="8"/>
  <c r="T12" i="8" s="1"/>
  <c r="U11" i="8"/>
  <c r="S11" i="8"/>
  <c r="R11" i="8"/>
  <c r="Q11" i="8"/>
  <c r="P11" i="8"/>
  <c r="E11" i="8"/>
  <c r="T11" i="8" s="1"/>
  <c r="S10" i="8"/>
  <c r="R10" i="8"/>
  <c r="Q10" i="8"/>
  <c r="U10" i="8" s="1"/>
  <c r="P10" i="8"/>
  <c r="T10" i="8" s="1"/>
  <c r="E10" i="8"/>
  <c r="S9" i="8"/>
  <c r="R9" i="8"/>
  <c r="Q9" i="8"/>
  <c r="P9" i="8"/>
  <c r="E9" i="8"/>
  <c r="U9" i="8" s="1"/>
  <c r="S96" i="7"/>
  <c r="R96" i="7"/>
  <c r="Q96" i="7"/>
  <c r="P96" i="7"/>
  <c r="E96" i="7"/>
  <c r="U96" i="7" s="1"/>
  <c r="U95" i="7"/>
  <c r="T95" i="7"/>
  <c r="S95" i="7"/>
  <c r="R95" i="7"/>
  <c r="Q95" i="7"/>
  <c r="P95" i="7"/>
  <c r="E95" i="7"/>
  <c r="U94" i="7"/>
  <c r="T94" i="7"/>
  <c r="S94" i="7"/>
  <c r="R94" i="7"/>
  <c r="Q94" i="7"/>
  <c r="P94" i="7"/>
  <c r="E94" i="7"/>
  <c r="T93" i="7"/>
  <c r="S93" i="7"/>
  <c r="R93" i="7"/>
  <c r="Q93" i="7"/>
  <c r="P93" i="7"/>
  <c r="E93" i="7"/>
  <c r="U93" i="7" s="1"/>
  <c r="S92" i="7"/>
  <c r="R92" i="7"/>
  <c r="Q92" i="7"/>
  <c r="P92" i="7"/>
  <c r="E92" i="7"/>
  <c r="T92" i="7" s="1"/>
  <c r="U91" i="7"/>
  <c r="S91" i="7"/>
  <c r="R91" i="7"/>
  <c r="Q91" i="7"/>
  <c r="P91" i="7"/>
  <c r="E91" i="7"/>
  <c r="T91" i="7" s="1"/>
  <c r="U90" i="7"/>
  <c r="T90" i="7"/>
  <c r="S90" i="7"/>
  <c r="R90" i="7"/>
  <c r="Q90" i="7"/>
  <c r="P90" i="7"/>
  <c r="E90" i="7"/>
  <c r="S89" i="7"/>
  <c r="R89" i="7"/>
  <c r="Q89" i="7"/>
  <c r="P89" i="7"/>
  <c r="E89" i="7"/>
  <c r="U89" i="7" s="1"/>
  <c r="S88" i="7"/>
  <c r="R88" i="7"/>
  <c r="Q88" i="7"/>
  <c r="P88" i="7"/>
  <c r="E88" i="7"/>
  <c r="U88" i="7" s="1"/>
  <c r="W75" i="7"/>
  <c r="V75" i="7"/>
  <c r="O75" i="7"/>
  <c r="N75" i="7"/>
  <c r="M75" i="7"/>
  <c r="L75" i="7"/>
  <c r="K75" i="7"/>
  <c r="J75" i="7"/>
  <c r="I75" i="7"/>
  <c r="H75" i="7"/>
  <c r="G75" i="7"/>
  <c r="F75" i="7"/>
  <c r="C75" i="7"/>
  <c r="B75" i="7"/>
  <c r="E75" i="7" s="1"/>
  <c r="O74" i="7"/>
  <c r="S74" i="7" s="1"/>
  <c r="N74" i="7"/>
  <c r="R74" i="7" s="1"/>
  <c r="M74" i="7"/>
  <c r="L74" i="7"/>
  <c r="K74" i="7"/>
  <c r="J74" i="7"/>
  <c r="I74" i="7"/>
  <c r="Q74" i="7" s="1"/>
  <c r="H74" i="7"/>
  <c r="P74" i="7" s="1"/>
  <c r="G74" i="7"/>
  <c r="F74" i="7"/>
  <c r="C74" i="7"/>
  <c r="B74" i="7"/>
  <c r="E74" i="7" s="1"/>
  <c r="O73" i="7"/>
  <c r="S73" i="7" s="1"/>
  <c r="N73" i="7"/>
  <c r="M73" i="7"/>
  <c r="L73" i="7"/>
  <c r="R73" i="7" s="1"/>
  <c r="K73" i="7"/>
  <c r="J73" i="7"/>
  <c r="I73" i="7"/>
  <c r="Q73" i="7" s="1"/>
  <c r="H73" i="7"/>
  <c r="P73" i="7" s="1"/>
  <c r="G73" i="7"/>
  <c r="F73" i="7"/>
  <c r="C73" i="7"/>
  <c r="B73" i="7"/>
  <c r="E73" i="7" s="1"/>
  <c r="S72" i="7"/>
  <c r="R72" i="7"/>
  <c r="Q72" i="7"/>
  <c r="P72" i="7"/>
  <c r="E72" i="7"/>
  <c r="T72" i="7" s="1"/>
  <c r="S71" i="7"/>
  <c r="R71" i="7"/>
  <c r="Q71" i="7"/>
  <c r="U71" i="7" s="1"/>
  <c r="P71" i="7"/>
  <c r="E71" i="7"/>
  <c r="T71" i="7" s="1"/>
  <c r="W69" i="7"/>
  <c r="V69" i="7"/>
  <c r="O69" i="7"/>
  <c r="N69" i="7"/>
  <c r="M69" i="7"/>
  <c r="L69" i="7"/>
  <c r="K69" i="7"/>
  <c r="J69" i="7"/>
  <c r="I69" i="7"/>
  <c r="H69" i="7"/>
  <c r="G69" i="7"/>
  <c r="F69" i="7"/>
  <c r="C69" i="7"/>
  <c r="B69" i="7"/>
  <c r="E69" i="7" s="1"/>
  <c r="R68" i="7"/>
  <c r="O68" i="7"/>
  <c r="N68" i="7"/>
  <c r="M68" i="7"/>
  <c r="S68" i="7" s="1"/>
  <c r="L68" i="7"/>
  <c r="K68" i="7"/>
  <c r="J68" i="7"/>
  <c r="I68" i="7"/>
  <c r="H68" i="7"/>
  <c r="P68" i="7" s="1"/>
  <c r="G68" i="7"/>
  <c r="F68" i="7"/>
  <c r="C68" i="7"/>
  <c r="E68" i="7" s="1"/>
  <c r="B68" i="7"/>
  <c r="U67" i="7"/>
  <c r="T67" i="7"/>
  <c r="S67" i="7"/>
  <c r="R67" i="7"/>
  <c r="Q67" i="7"/>
  <c r="P67" i="7"/>
  <c r="E67" i="7"/>
  <c r="T66" i="7"/>
  <c r="S66" i="7"/>
  <c r="R66" i="7"/>
  <c r="Q66" i="7"/>
  <c r="P66" i="7"/>
  <c r="E66" i="7"/>
  <c r="U66" i="7" s="1"/>
  <c r="S65" i="7"/>
  <c r="R65" i="7"/>
  <c r="Q65" i="7"/>
  <c r="P65" i="7"/>
  <c r="E65" i="7"/>
  <c r="T65" i="7" s="1"/>
  <c r="U64" i="7"/>
  <c r="S64" i="7"/>
  <c r="R64" i="7"/>
  <c r="Q64" i="7"/>
  <c r="P64" i="7"/>
  <c r="E64" i="7"/>
  <c r="T64" i="7" s="1"/>
  <c r="S63" i="7"/>
  <c r="R63" i="7"/>
  <c r="Q63" i="7"/>
  <c r="P63" i="7"/>
  <c r="E63" i="7"/>
  <c r="U63" i="7" s="1"/>
  <c r="O61" i="7"/>
  <c r="N61" i="7"/>
  <c r="M61" i="7"/>
  <c r="S61" i="7" s="1"/>
  <c r="L61" i="7"/>
  <c r="R61" i="7" s="1"/>
  <c r="K61" i="7"/>
  <c r="J61" i="7"/>
  <c r="I61" i="7"/>
  <c r="H61" i="7"/>
  <c r="C61" i="7"/>
  <c r="B61" i="7"/>
  <c r="E61" i="7" s="1"/>
  <c r="S60" i="7"/>
  <c r="R60" i="7"/>
  <c r="Q60" i="7"/>
  <c r="P60" i="7"/>
  <c r="E60" i="7"/>
  <c r="U60" i="7" s="1"/>
  <c r="T59" i="7"/>
  <c r="S59" i="7"/>
  <c r="R59" i="7"/>
  <c r="Q59" i="7"/>
  <c r="P59" i="7"/>
  <c r="E59" i="7"/>
  <c r="U59" i="7" s="1"/>
  <c r="S58" i="7"/>
  <c r="R58" i="7"/>
  <c r="Q58" i="7"/>
  <c r="P58" i="7"/>
  <c r="E58" i="7"/>
  <c r="U58" i="7" s="1"/>
  <c r="S57" i="7"/>
  <c r="R57" i="7"/>
  <c r="Q57" i="7"/>
  <c r="P57" i="7"/>
  <c r="E57" i="7"/>
  <c r="U57" i="7" s="1"/>
  <c r="W55" i="7"/>
  <c r="V55" i="7"/>
  <c r="S55" i="7"/>
  <c r="O55" i="7"/>
  <c r="N55" i="7"/>
  <c r="M55" i="7"/>
  <c r="L55" i="7"/>
  <c r="K55" i="7"/>
  <c r="J55" i="7"/>
  <c r="I55" i="7"/>
  <c r="Q55" i="7" s="1"/>
  <c r="H55" i="7"/>
  <c r="G55" i="7"/>
  <c r="F55" i="7"/>
  <c r="C55" i="7"/>
  <c r="B55" i="7"/>
  <c r="U54" i="7"/>
  <c r="T54" i="7"/>
  <c r="S54" i="7"/>
  <c r="R54" i="7"/>
  <c r="Q54" i="7"/>
  <c r="P54" i="7"/>
  <c r="E54" i="7"/>
  <c r="U53" i="7"/>
  <c r="T53" i="7"/>
  <c r="S53" i="7"/>
  <c r="R53" i="7"/>
  <c r="Q53" i="7"/>
  <c r="P53" i="7"/>
  <c r="E53" i="7"/>
  <c r="S52" i="7"/>
  <c r="R52" i="7"/>
  <c r="Q52" i="7"/>
  <c r="P52" i="7"/>
  <c r="E52" i="7"/>
  <c r="U52" i="7" s="1"/>
  <c r="S51" i="7"/>
  <c r="R51" i="7"/>
  <c r="Q51" i="7"/>
  <c r="P51" i="7"/>
  <c r="E51" i="7"/>
  <c r="T51" i="7" s="1"/>
  <c r="U50" i="7"/>
  <c r="S50" i="7"/>
  <c r="R50" i="7"/>
  <c r="Q50" i="7"/>
  <c r="P50" i="7"/>
  <c r="E50" i="7"/>
  <c r="T50" i="7" s="1"/>
  <c r="U49" i="7"/>
  <c r="T49" i="7"/>
  <c r="S49" i="7"/>
  <c r="R49" i="7"/>
  <c r="Q49" i="7"/>
  <c r="P49" i="7"/>
  <c r="E49" i="7"/>
  <c r="S48" i="7"/>
  <c r="R48" i="7"/>
  <c r="Q48" i="7"/>
  <c r="P48" i="7"/>
  <c r="E48" i="7"/>
  <c r="U48" i="7" s="1"/>
  <c r="S47" i="7"/>
  <c r="R47" i="7"/>
  <c r="Q47" i="7"/>
  <c r="P47" i="7"/>
  <c r="E47" i="7"/>
  <c r="U47" i="7" s="1"/>
  <c r="U46" i="7"/>
  <c r="T46" i="7"/>
  <c r="S46" i="7"/>
  <c r="R46" i="7"/>
  <c r="Q46" i="7"/>
  <c r="P46" i="7"/>
  <c r="E46" i="7"/>
  <c r="U45" i="7"/>
  <c r="T45" i="7"/>
  <c r="S45" i="7"/>
  <c r="R45" i="7"/>
  <c r="Q45" i="7"/>
  <c r="P45" i="7"/>
  <c r="E45" i="7"/>
  <c r="S44" i="7"/>
  <c r="R44" i="7"/>
  <c r="Q44" i="7"/>
  <c r="P44" i="7"/>
  <c r="E44" i="7"/>
  <c r="U44" i="7" s="1"/>
  <c r="O42" i="7"/>
  <c r="N42" i="7"/>
  <c r="M42" i="7"/>
  <c r="S42" i="7" s="1"/>
  <c r="L42" i="7"/>
  <c r="R42" i="7" s="1"/>
  <c r="K42" i="7"/>
  <c r="J42" i="7"/>
  <c r="I42" i="7"/>
  <c r="Q42" i="7" s="1"/>
  <c r="H42" i="7"/>
  <c r="G42" i="7"/>
  <c r="F42" i="7"/>
  <c r="C42" i="7"/>
  <c r="B42" i="7"/>
  <c r="E42" i="7" s="1"/>
  <c r="T41" i="7"/>
  <c r="S41" i="7"/>
  <c r="R41" i="7"/>
  <c r="Q41" i="7"/>
  <c r="P41" i="7"/>
  <c r="E41" i="7"/>
  <c r="U41" i="7" s="1"/>
  <c r="S40" i="7"/>
  <c r="R40" i="7"/>
  <c r="Q40" i="7"/>
  <c r="P40" i="7"/>
  <c r="E40" i="7"/>
  <c r="T40" i="7" s="1"/>
  <c r="U39" i="7"/>
  <c r="S39" i="7"/>
  <c r="R39" i="7"/>
  <c r="Q39" i="7"/>
  <c r="P39" i="7"/>
  <c r="E39" i="7"/>
  <c r="T39" i="7" s="1"/>
  <c r="U38" i="7"/>
  <c r="T38" i="7"/>
  <c r="S38" i="7"/>
  <c r="R38" i="7"/>
  <c r="Q38" i="7"/>
  <c r="P38" i="7"/>
  <c r="E38" i="7"/>
  <c r="S37" i="7"/>
  <c r="R37" i="7"/>
  <c r="Q37" i="7"/>
  <c r="P37" i="7"/>
  <c r="E37" i="7"/>
  <c r="O35" i="7"/>
  <c r="N35" i="7"/>
  <c r="M35" i="7"/>
  <c r="S35" i="7" s="1"/>
  <c r="L35" i="7"/>
  <c r="R35" i="7" s="1"/>
  <c r="K35" i="7"/>
  <c r="J35" i="7"/>
  <c r="I35" i="7"/>
  <c r="Q35" i="7" s="1"/>
  <c r="H35" i="7"/>
  <c r="P35" i="7" s="1"/>
  <c r="G35" i="7"/>
  <c r="F35" i="7"/>
  <c r="C35" i="7"/>
  <c r="E35" i="7" s="1"/>
  <c r="B35" i="7"/>
  <c r="S34" i="7"/>
  <c r="R34" i="7"/>
  <c r="Q34" i="7"/>
  <c r="P34" i="7"/>
  <c r="E34" i="7"/>
  <c r="O32" i="7"/>
  <c r="N32" i="7"/>
  <c r="M32" i="7"/>
  <c r="S32" i="7" s="1"/>
  <c r="L32" i="7"/>
  <c r="R32" i="7" s="1"/>
  <c r="K32" i="7"/>
  <c r="J32" i="7"/>
  <c r="I32" i="7"/>
  <c r="H32" i="7"/>
  <c r="G32" i="7"/>
  <c r="F32" i="7"/>
  <c r="C32" i="7"/>
  <c r="B32" i="7"/>
  <c r="T31" i="7"/>
  <c r="S31" i="7"/>
  <c r="R31" i="7"/>
  <c r="Q31" i="7"/>
  <c r="P31" i="7"/>
  <c r="E31" i="7"/>
  <c r="U31" i="7" s="1"/>
  <c r="S30" i="7"/>
  <c r="R30" i="7"/>
  <c r="Q30" i="7"/>
  <c r="P30" i="7"/>
  <c r="E30" i="7"/>
  <c r="U29" i="7"/>
  <c r="T29" i="7"/>
  <c r="S29" i="7"/>
  <c r="R29" i="7"/>
  <c r="Q29" i="7"/>
  <c r="P29" i="7"/>
  <c r="E29" i="7"/>
  <c r="S28" i="7"/>
  <c r="R28" i="7"/>
  <c r="Q28" i="7"/>
  <c r="P28" i="7"/>
  <c r="E28" i="7"/>
  <c r="U28" i="7" s="1"/>
  <c r="O26" i="7"/>
  <c r="N26" i="7"/>
  <c r="M26" i="7"/>
  <c r="S26" i="7" s="1"/>
  <c r="L26" i="7"/>
  <c r="R26" i="7" s="1"/>
  <c r="K26" i="7"/>
  <c r="Q26" i="7" s="1"/>
  <c r="J26" i="7"/>
  <c r="I26" i="7"/>
  <c r="H26" i="7"/>
  <c r="G26" i="7"/>
  <c r="F26" i="7"/>
  <c r="C26" i="7"/>
  <c r="B26" i="7"/>
  <c r="E26" i="7" s="1"/>
  <c r="U25" i="7"/>
  <c r="S25" i="7"/>
  <c r="R25" i="7"/>
  <c r="Q25" i="7"/>
  <c r="P25" i="7"/>
  <c r="E25" i="7"/>
  <c r="T25" i="7" s="1"/>
  <c r="T24" i="7"/>
  <c r="S24" i="7"/>
  <c r="R24" i="7"/>
  <c r="Q24" i="7"/>
  <c r="P24" i="7"/>
  <c r="E24" i="7"/>
  <c r="U24" i="7" s="1"/>
  <c r="S23" i="7"/>
  <c r="R23" i="7"/>
  <c r="Q23" i="7"/>
  <c r="P23" i="7"/>
  <c r="E23" i="7"/>
  <c r="U22" i="7"/>
  <c r="S22" i="7"/>
  <c r="R22" i="7"/>
  <c r="Q22" i="7"/>
  <c r="P22" i="7"/>
  <c r="E22" i="7"/>
  <c r="T22" i="7" s="1"/>
  <c r="U21" i="7"/>
  <c r="T21" i="7"/>
  <c r="S21" i="7"/>
  <c r="R21" i="7"/>
  <c r="Q21" i="7"/>
  <c r="P21" i="7"/>
  <c r="E21" i="7"/>
  <c r="T20" i="7"/>
  <c r="S20" i="7"/>
  <c r="R20" i="7"/>
  <c r="Q20" i="7"/>
  <c r="P20" i="7"/>
  <c r="E20" i="7"/>
  <c r="U20" i="7" s="1"/>
  <c r="S19" i="7"/>
  <c r="R19" i="7"/>
  <c r="Q19" i="7"/>
  <c r="P19" i="7"/>
  <c r="E19" i="7"/>
  <c r="W17" i="7"/>
  <c r="V17" i="7"/>
  <c r="O17" i="7"/>
  <c r="N17" i="7"/>
  <c r="R17" i="7" s="1"/>
  <c r="M17" i="7"/>
  <c r="S17" i="7" s="1"/>
  <c r="L17" i="7"/>
  <c r="K17" i="7"/>
  <c r="J17" i="7"/>
  <c r="I17" i="7"/>
  <c r="H17" i="7"/>
  <c r="G17" i="7"/>
  <c r="F17" i="7"/>
  <c r="E17" i="7"/>
  <c r="C17" i="7"/>
  <c r="B17" i="7"/>
  <c r="U16" i="7"/>
  <c r="T16" i="7"/>
  <c r="S16" i="7"/>
  <c r="R16" i="7"/>
  <c r="Q16" i="7"/>
  <c r="P16" i="7"/>
  <c r="E16" i="7"/>
  <c r="S15" i="7"/>
  <c r="R15" i="7"/>
  <c r="Q15" i="7"/>
  <c r="P15" i="7"/>
  <c r="E15" i="7"/>
  <c r="U15" i="7" s="1"/>
  <c r="S14" i="7"/>
  <c r="R14" i="7"/>
  <c r="Q14" i="7"/>
  <c r="P14" i="7"/>
  <c r="E14" i="7"/>
  <c r="U13" i="7"/>
  <c r="T13" i="7"/>
  <c r="S13" i="7"/>
  <c r="R13" i="7"/>
  <c r="Q13" i="7"/>
  <c r="P13" i="7"/>
  <c r="E13" i="7"/>
  <c r="U12" i="7"/>
  <c r="T12" i="7"/>
  <c r="S12" i="7"/>
  <c r="R12" i="7"/>
  <c r="Q12" i="7"/>
  <c r="P12" i="7"/>
  <c r="E12" i="7"/>
  <c r="T11" i="7"/>
  <c r="S11" i="7"/>
  <c r="R11" i="7"/>
  <c r="Q11" i="7"/>
  <c r="P11" i="7"/>
  <c r="E11" i="7"/>
  <c r="U11" i="7" s="1"/>
  <c r="S10" i="7"/>
  <c r="R10" i="7"/>
  <c r="Q10" i="7"/>
  <c r="P10" i="7"/>
  <c r="E10" i="7"/>
  <c r="U9" i="7"/>
  <c r="S9" i="7"/>
  <c r="R9" i="7"/>
  <c r="Q9" i="7"/>
  <c r="P9" i="7"/>
  <c r="E9" i="7"/>
  <c r="T9" i="7" s="1"/>
  <c r="U96" i="6"/>
  <c r="T96" i="6"/>
  <c r="S96" i="6"/>
  <c r="R96" i="6"/>
  <c r="Q96" i="6"/>
  <c r="P96" i="6"/>
  <c r="E96" i="6"/>
  <c r="S95" i="6"/>
  <c r="R95" i="6"/>
  <c r="Q95" i="6"/>
  <c r="P95" i="6"/>
  <c r="E95" i="6"/>
  <c r="U95" i="6" s="1"/>
  <c r="S94" i="6"/>
  <c r="R94" i="6"/>
  <c r="Q94" i="6"/>
  <c r="P94" i="6"/>
  <c r="E94" i="6"/>
  <c r="U93" i="6"/>
  <c r="T93" i="6"/>
  <c r="S93" i="6"/>
  <c r="R93" i="6"/>
  <c r="Q93" i="6"/>
  <c r="P93" i="6"/>
  <c r="E93" i="6"/>
  <c r="U92" i="6"/>
  <c r="T92" i="6"/>
  <c r="S92" i="6"/>
  <c r="R92" i="6"/>
  <c r="Q92" i="6"/>
  <c r="P92" i="6"/>
  <c r="E92" i="6"/>
  <c r="T91" i="6"/>
  <c r="S91" i="6"/>
  <c r="R91" i="6"/>
  <c r="Q91" i="6"/>
  <c r="P91" i="6"/>
  <c r="E91" i="6"/>
  <c r="U91" i="6" s="1"/>
  <c r="S90" i="6"/>
  <c r="R90" i="6"/>
  <c r="Q90" i="6"/>
  <c r="P90" i="6"/>
  <c r="E90" i="6"/>
  <c r="U89" i="6"/>
  <c r="S89" i="6"/>
  <c r="R89" i="6"/>
  <c r="Q89" i="6"/>
  <c r="P89" i="6"/>
  <c r="E89" i="6"/>
  <c r="T89" i="6" s="1"/>
  <c r="U88" i="6"/>
  <c r="T88" i="6"/>
  <c r="S88" i="6"/>
  <c r="R88" i="6"/>
  <c r="Q88" i="6"/>
  <c r="P88" i="6"/>
  <c r="E88" i="6"/>
  <c r="O75" i="6"/>
  <c r="N75" i="6"/>
  <c r="M75" i="6"/>
  <c r="L75" i="6"/>
  <c r="K75" i="6"/>
  <c r="J75" i="6"/>
  <c r="I75" i="6"/>
  <c r="H75" i="6"/>
  <c r="G75" i="6"/>
  <c r="F75" i="6"/>
  <c r="C75" i="6"/>
  <c r="B75" i="6"/>
  <c r="E75" i="6" s="1"/>
  <c r="O74" i="6"/>
  <c r="S74" i="6" s="1"/>
  <c r="N74" i="6"/>
  <c r="R74" i="6" s="1"/>
  <c r="M74" i="6"/>
  <c r="L74" i="6"/>
  <c r="K74" i="6"/>
  <c r="J74" i="6"/>
  <c r="I74" i="6"/>
  <c r="H74" i="6"/>
  <c r="G74" i="6"/>
  <c r="F74" i="6"/>
  <c r="C74" i="6"/>
  <c r="B74" i="6"/>
  <c r="E74" i="6" s="1"/>
  <c r="O73" i="6"/>
  <c r="S73" i="6" s="1"/>
  <c r="N73" i="6"/>
  <c r="M73" i="6"/>
  <c r="L73" i="6"/>
  <c r="R73" i="6" s="1"/>
  <c r="K73" i="6"/>
  <c r="J73" i="6"/>
  <c r="I73" i="6"/>
  <c r="H73" i="6"/>
  <c r="P73" i="6" s="1"/>
  <c r="G73" i="6"/>
  <c r="F73" i="6"/>
  <c r="C73" i="6"/>
  <c r="B73" i="6"/>
  <c r="E73" i="6" s="1"/>
  <c r="S72" i="6"/>
  <c r="R72" i="6"/>
  <c r="Q72" i="6"/>
  <c r="P72" i="6"/>
  <c r="E72" i="6"/>
  <c r="S71" i="6"/>
  <c r="R71" i="6"/>
  <c r="Q71" i="6"/>
  <c r="U71" i="6" s="1"/>
  <c r="P71" i="6"/>
  <c r="E71" i="6"/>
  <c r="T71" i="6" s="1"/>
  <c r="O69" i="6"/>
  <c r="N69" i="6"/>
  <c r="M69" i="6"/>
  <c r="L69" i="6"/>
  <c r="K69" i="6"/>
  <c r="J69" i="6"/>
  <c r="I69" i="6"/>
  <c r="H69" i="6"/>
  <c r="G69" i="6"/>
  <c r="F69" i="6"/>
  <c r="C69" i="6"/>
  <c r="B69" i="6"/>
  <c r="S68" i="6"/>
  <c r="O68" i="6"/>
  <c r="N68" i="6"/>
  <c r="M68" i="6"/>
  <c r="L68" i="6"/>
  <c r="R68" i="6" s="1"/>
  <c r="K68" i="6"/>
  <c r="J68" i="6"/>
  <c r="I68" i="6"/>
  <c r="H68" i="6"/>
  <c r="G68" i="6"/>
  <c r="F68" i="6"/>
  <c r="C68" i="6"/>
  <c r="B68" i="6"/>
  <c r="S67" i="6"/>
  <c r="R67" i="6"/>
  <c r="Q67" i="6"/>
  <c r="P67" i="6"/>
  <c r="E67" i="6"/>
  <c r="U66" i="6"/>
  <c r="S66" i="6"/>
  <c r="R66" i="6"/>
  <c r="Q66" i="6"/>
  <c r="P66" i="6"/>
  <c r="E66" i="6"/>
  <c r="T66" i="6" s="1"/>
  <c r="U65" i="6"/>
  <c r="T65" i="6"/>
  <c r="S65" i="6"/>
  <c r="R65" i="6"/>
  <c r="Q65" i="6"/>
  <c r="P65" i="6"/>
  <c r="E65" i="6"/>
  <c r="S64" i="6"/>
  <c r="R64" i="6"/>
  <c r="Q64" i="6"/>
  <c r="P64" i="6"/>
  <c r="E64" i="6"/>
  <c r="U64" i="6" s="1"/>
  <c r="S63" i="6"/>
  <c r="R63" i="6"/>
  <c r="Q63" i="6"/>
  <c r="P63" i="6"/>
  <c r="E63" i="6"/>
  <c r="S61" i="6"/>
  <c r="O61" i="6"/>
  <c r="N61" i="6"/>
  <c r="M61" i="6"/>
  <c r="L61" i="6"/>
  <c r="R61" i="6" s="1"/>
  <c r="K61" i="6"/>
  <c r="J61" i="6"/>
  <c r="I61" i="6"/>
  <c r="H61" i="6"/>
  <c r="P61" i="6" s="1"/>
  <c r="E61" i="6"/>
  <c r="C61" i="6"/>
  <c r="B61" i="6"/>
  <c r="U60" i="6"/>
  <c r="T60" i="6"/>
  <c r="S60" i="6"/>
  <c r="R60" i="6"/>
  <c r="Q60" i="6"/>
  <c r="P60" i="6"/>
  <c r="E60" i="6"/>
  <c r="S59" i="6"/>
  <c r="R59" i="6"/>
  <c r="Q59" i="6"/>
  <c r="P59" i="6"/>
  <c r="E59" i="6"/>
  <c r="U59" i="6" s="1"/>
  <c r="S58" i="6"/>
  <c r="R58" i="6"/>
  <c r="Q58" i="6"/>
  <c r="P58" i="6"/>
  <c r="E58" i="6"/>
  <c r="S57" i="6"/>
  <c r="R57" i="6"/>
  <c r="Q57" i="6"/>
  <c r="P57" i="6"/>
  <c r="E57" i="6"/>
  <c r="T57" i="6" s="1"/>
  <c r="O55" i="6"/>
  <c r="N55" i="6"/>
  <c r="M55" i="6"/>
  <c r="L55" i="6"/>
  <c r="K55" i="6"/>
  <c r="J55" i="6"/>
  <c r="I55" i="6"/>
  <c r="H55" i="6"/>
  <c r="G55" i="6"/>
  <c r="F55" i="6"/>
  <c r="C55" i="6"/>
  <c r="B55" i="6"/>
  <c r="U54" i="6"/>
  <c r="S54" i="6"/>
  <c r="R54" i="6"/>
  <c r="Q54" i="6"/>
  <c r="P54" i="6"/>
  <c r="E54" i="6"/>
  <c r="T54" i="6" s="1"/>
  <c r="U53" i="6"/>
  <c r="T53" i="6"/>
  <c r="S53" i="6"/>
  <c r="R53" i="6"/>
  <c r="Q53" i="6"/>
  <c r="P53" i="6"/>
  <c r="E53" i="6"/>
  <c r="S52" i="6"/>
  <c r="R52" i="6"/>
  <c r="Q52" i="6"/>
  <c r="P52" i="6"/>
  <c r="E52" i="6"/>
  <c r="U52" i="6" s="1"/>
  <c r="S51" i="6"/>
  <c r="R51" i="6"/>
  <c r="Q51" i="6"/>
  <c r="P51" i="6"/>
  <c r="E51" i="6"/>
  <c r="T51" i="6" s="1"/>
  <c r="U50" i="6"/>
  <c r="S50" i="6"/>
  <c r="R50" i="6"/>
  <c r="Q50" i="6"/>
  <c r="P50" i="6"/>
  <c r="E50" i="6"/>
  <c r="T50" i="6" s="1"/>
  <c r="U49" i="6"/>
  <c r="T49" i="6"/>
  <c r="S49" i="6"/>
  <c r="R49" i="6"/>
  <c r="Q49" i="6"/>
  <c r="P49" i="6"/>
  <c r="E49" i="6"/>
  <c r="T48" i="6"/>
  <c r="S48" i="6"/>
  <c r="R48" i="6"/>
  <c r="Q48" i="6"/>
  <c r="P48" i="6"/>
  <c r="E48" i="6"/>
  <c r="U48" i="6" s="1"/>
  <c r="S47" i="6"/>
  <c r="R47" i="6"/>
  <c r="Q47" i="6"/>
  <c r="P47" i="6"/>
  <c r="E47" i="6"/>
  <c r="S46" i="6"/>
  <c r="R46" i="6"/>
  <c r="Q46" i="6"/>
  <c r="P46" i="6"/>
  <c r="E46" i="6"/>
  <c r="S45" i="6"/>
  <c r="R45" i="6"/>
  <c r="Q45" i="6"/>
  <c r="P45" i="6"/>
  <c r="E45" i="6"/>
  <c r="S44" i="6"/>
  <c r="R44" i="6"/>
  <c r="Q44" i="6"/>
  <c r="P44" i="6"/>
  <c r="E44" i="6"/>
  <c r="T44" i="6" s="1"/>
  <c r="S42" i="6"/>
  <c r="O42" i="6"/>
  <c r="N42" i="6"/>
  <c r="M42" i="6"/>
  <c r="L42" i="6"/>
  <c r="R42" i="6" s="1"/>
  <c r="K42" i="6"/>
  <c r="J42" i="6"/>
  <c r="I42" i="6"/>
  <c r="Q42" i="6" s="1"/>
  <c r="H42" i="6"/>
  <c r="P42" i="6" s="1"/>
  <c r="G42" i="6"/>
  <c r="F42" i="6"/>
  <c r="C42" i="6"/>
  <c r="B42" i="6"/>
  <c r="S41" i="6"/>
  <c r="R41" i="6"/>
  <c r="Q41" i="6"/>
  <c r="P41" i="6"/>
  <c r="E41" i="6"/>
  <c r="T41" i="6" s="1"/>
  <c r="U40" i="6"/>
  <c r="S40" i="6"/>
  <c r="R40" i="6"/>
  <c r="Q40" i="6"/>
  <c r="P40" i="6"/>
  <c r="E40" i="6"/>
  <c r="T40" i="6" s="1"/>
  <c r="U39" i="6"/>
  <c r="S39" i="6"/>
  <c r="R39" i="6"/>
  <c r="Q39" i="6"/>
  <c r="P39" i="6"/>
  <c r="E39" i="6"/>
  <c r="T39" i="6" s="1"/>
  <c r="U38" i="6"/>
  <c r="T38" i="6"/>
  <c r="S38" i="6"/>
  <c r="R38" i="6"/>
  <c r="Q38" i="6"/>
  <c r="P38" i="6"/>
  <c r="E38" i="6"/>
  <c r="S37" i="6"/>
  <c r="R37" i="6"/>
  <c r="Q37" i="6"/>
  <c r="P37" i="6"/>
  <c r="T37" i="6" s="1"/>
  <c r="E37" i="6"/>
  <c r="O35" i="6"/>
  <c r="N35" i="6"/>
  <c r="M35" i="6"/>
  <c r="S35" i="6" s="1"/>
  <c r="L35" i="6"/>
  <c r="R35" i="6" s="1"/>
  <c r="K35" i="6"/>
  <c r="J35" i="6"/>
  <c r="I35" i="6"/>
  <c r="Q35" i="6" s="1"/>
  <c r="H35" i="6"/>
  <c r="P35" i="6" s="1"/>
  <c r="G35" i="6"/>
  <c r="F35" i="6"/>
  <c r="E35" i="6"/>
  <c r="C35" i="6"/>
  <c r="B35" i="6"/>
  <c r="S34" i="6"/>
  <c r="R34" i="6"/>
  <c r="Q34" i="6"/>
  <c r="P34" i="6"/>
  <c r="E34" i="6"/>
  <c r="U34" i="6" s="1"/>
  <c r="O32" i="6"/>
  <c r="N32" i="6"/>
  <c r="M32" i="6"/>
  <c r="S32" i="6" s="1"/>
  <c r="L32" i="6"/>
  <c r="R32" i="6" s="1"/>
  <c r="K32" i="6"/>
  <c r="J32" i="6"/>
  <c r="I32" i="6"/>
  <c r="H32" i="6"/>
  <c r="G32" i="6"/>
  <c r="F32" i="6"/>
  <c r="C32" i="6"/>
  <c r="B32" i="6"/>
  <c r="T31" i="6"/>
  <c r="S31" i="6"/>
  <c r="R31" i="6"/>
  <c r="Q31" i="6"/>
  <c r="P31" i="6"/>
  <c r="E31" i="6"/>
  <c r="U31" i="6" s="1"/>
  <c r="S30" i="6"/>
  <c r="R30" i="6"/>
  <c r="Q30" i="6"/>
  <c r="P30" i="6"/>
  <c r="E30" i="6"/>
  <c r="S29" i="6"/>
  <c r="R29" i="6"/>
  <c r="Q29" i="6"/>
  <c r="P29" i="6"/>
  <c r="E29" i="6"/>
  <c r="U29" i="6" s="1"/>
  <c r="S28" i="6"/>
  <c r="R28" i="6"/>
  <c r="Q28" i="6"/>
  <c r="P28" i="6"/>
  <c r="E28" i="6"/>
  <c r="T28" i="6" s="1"/>
  <c r="S26" i="6"/>
  <c r="O26" i="6"/>
  <c r="N26" i="6"/>
  <c r="M26" i="6"/>
  <c r="L26" i="6"/>
  <c r="R26" i="6" s="1"/>
  <c r="K26" i="6"/>
  <c r="J26" i="6"/>
  <c r="I26" i="6"/>
  <c r="H26" i="6"/>
  <c r="G26" i="6"/>
  <c r="F26" i="6"/>
  <c r="C26" i="6"/>
  <c r="B26" i="6"/>
  <c r="S25" i="6"/>
  <c r="R25" i="6"/>
  <c r="Q25" i="6"/>
  <c r="P25" i="6"/>
  <c r="E25" i="6"/>
  <c r="T25" i="6" s="1"/>
  <c r="U24" i="6"/>
  <c r="S24" i="6"/>
  <c r="R24" i="6"/>
  <c r="Q24" i="6"/>
  <c r="P24" i="6"/>
  <c r="E24" i="6"/>
  <c r="T24" i="6" s="1"/>
  <c r="U23" i="6"/>
  <c r="T23" i="6"/>
  <c r="S23" i="6"/>
  <c r="R23" i="6"/>
  <c r="Q23" i="6"/>
  <c r="P23" i="6"/>
  <c r="E23" i="6"/>
  <c r="U22" i="6"/>
  <c r="T22" i="6"/>
  <c r="S22" i="6"/>
  <c r="R22" i="6"/>
  <c r="Q22" i="6"/>
  <c r="P22" i="6"/>
  <c r="E22" i="6"/>
  <c r="S21" i="6"/>
  <c r="R21" i="6"/>
  <c r="Q21" i="6"/>
  <c r="P21" i="6"/>
  <c r="E21" i="6"/>
  <c r="U21" i="6" s="1"/>
  <c r="U20" i="6"/>
  <c r="T20" i="6"/>
  <c r="S20" i="6"/>
  <c r="R20" i="6"/>
  <c r="Q20" i="6"/>
  <c r="P20" i="6"/>
  <c r="E20" i="6"/>
  <c r="U19" i="6"/>
  <c r="S19" i="6"/>
  <c r="R19" i="6"/>
  <c r="Q19" i="6"/>
  <c r="P19" i="6"/>
  <c r="E19" i="6"/>
  <c r="T19" i="6" s="1"/>
  <c r="O17" i="6"/>
  <c r="N17" i="6"/>
  <c r="R17" i="6" s="1"/>
  <c r="M17" i="6"/>
  <c r="S17" i="6" s="1"/>
  <c r="L17" i="6"/>
  <c r="K17" i="6"/>
  <c r="J17" i="6"/>
  <c r="I17" i="6"/>
  <c r="Q17" i="6" s="1"/>
  <c r="H17" i="6"/>
  <c r="P17" i="6" s="1"/>
  <c r="G17" i="6"/>
  <c r="F17" i="6"/>
  <c r="E17" i="6"/>
  <c r="C17" i="6"/>
  <c r="B17" i="6"/>
  <c r="U16" i="6"/>
  <c r="S16" i="6"/>
  <c r="R16" i="6"/>
  <c r="Q16" i="6"/>
  <c r="P16" i="6"/>
  <c r="E16" i="6"/>
  <c r="T16" i="6" s="1"/>
  <c r="S15" i="6"/>
  <c r="R15" i="6"/>
  <c r="Q15" i="6"/>
  <c r="P15" i="6"/>
  <c r="E15" i="6"/>
  <c r="U15" i="6" s="1"/>
  <c r="S14" i="6"/>
  <c r="R14" i="6"/>
  <c r="Q14" i="6"/>
  <c r="P14" i="6"/>
  <c r="E14" i="6"/>
  <c r="T14" i="6" s="1"/>
  <c r="U13" i="6"/>
  <c r="S13" i="6"/>
  <c r="R13" i="6"/>
  <c r="Q13" i="6"/>
  <c r="P13" i="6"/>
  <c r="E13" i="6"/>
  <c r="T13" i="6" s="1"/>
  <c r="U12" i="6"/>
  <c r="T12" i="6"/>
  <c r="S12" i="6"/>
  <c r="R12" i="6"/>
  <c r="Q12" i="6"/>
  <c r="P12" i="6"/>
  <c r="E12" i="6"/>
  <c r="U11" i="6"/>
  <c r="T11" i="6"/>
  <c r="S11" i="6"/>
  <c r="R11" i="6"/>
  <c r="Q11" i="6"/>
  <c r="P11" i="6"/>
  <c r="E11" i="6"/>
  <c r="S10" i="6"/>
  <c r="R10" i="6"/>
  <c r="Q10" i="6"/>
  <c r="P10" i="6"/>
  <c r="E10" i="6"/>
  <c r="U10" i="6" s="1"/>
  <c r="U9" i="6"/>
  <c r="T9" i="6"/>
  <c r="S9" i="6"/>
  <c r="R9" i="6"/>
  <c r="Q9" i="6"/>
  <c r="P9" i="6"/>
  <c r="E9" i="6"/>
  <c r="U96" i="5"/>
  <c r="S96" i="5"/>
  <c r="R96" i="5"/>
  <c r="Q96" i="5"/>
  <c r="P96" i="5"/>
  <c r="E96" i="5"/>
  <c r="T96" i="5" s="1"/>
  <c r="S95" i="5"/>
  <c r="R95" i="5"/>
  <c r="Q95" i="5"/>
  <c r="P95" i="5"/>
  <c r="E95" i="5"/>
  <c r="U95" i="5" s="1"/>
  <c r="S94" i="5"/>
  <c r="R94" i="5"/>
  <c r="Q94" i="5"/>
  <c r="P94" i="5"/>
  <c r="E94" i="5"/>
  <c r="T94" i="5" s="1"/>
  <c r="U93" i="5"/>
  <c r="S93" i="5"/>
  <c r="R93" i="5"/>
  <c r="Q93" i="5"/>
  <c r="P93" i="5"/>
  <c r="E93" i="5"/>
  <c r="T93" i="5" s="1"/>
  <c r="U92" i="5"/>
  <c r="T92" i="5"/>
  <c r="S92" i="5"/>
  <c r="R92" i="5"/>
  <c r="Q92" i="5"/>
  <c r="P92" i="5"/>
  <c r="E92" i="5"/>
  <c r="T91" i="5"/>
  <c r="S91" i="5"/>
  <c r="R91" i="5"/>
  <c r="Q91" i="5"/>
  <c r="P91" i="5"/>
  <c r="E91" i="5"/>
  <c r="U91" i="5" s="1"/>
  <c r="S90" i="5"/>
  <c r="R90" i="5"/>
  <c r="Q90" i="5"/>
  <c r="P90" i="5"/>
  <c r="E90" i="5"/>
  <c r="U90" i="5" s="1"/>
  <c r="U89" i="5"/>
  <c r="T89" i="5"/>
  <c r="S89" i="5"/>
  <c r="R89" i="5"/>
  <c r="Q89" i="5"/>
  <c r="P89" i="5"/>
  <c r="E89" i="5"/>
  <c r="U88" i="5"/>
  <c r="T88" i="5"/>
  <c r="S88" i="5"/>
  <c r="R88" i="5"/>
  <c r="Q88" i="5"/>
  <c r="Q87" i="5" s="1"/>
  <c r="P88" i="5"/>
  <c r="E88" i="5"/>
  <c r="O75" i="5"/>
  <c r="N75" i="5"/>
  <c r="M75" i="5"/>
  <c r="S75" i="5" s="1"/>
  <c r="L75" i="5"/>
  <c r="K75" i="5"/>
  <c r="J75" i="5"/>
  <c r="I75" i="5"/>
  <c r="H75" i="5"/>
  <c r="G75" i="5"/>
  <c r="F75" i="5"/>
  <c r="C75" i="5"/>
  <c r="B75" i="5"/>
  <c r="O74" i="5"/>
  <c r="S74" i="5" s="1"/>
  <c r="N74" i="5"/>
  <c r="R74" i="5" s="1"/>
  <c r="M74" i="5"/>
  <c r="L74" i="5"/>
  <c r="K74" i="5"/>
  <c r="J74" i="5"/>
  <c r="I74" i="5"/>
  <c r="Q74" i="5" s="1"/>
  <c r="H74" i="5"/>
  <c r="P74" i="5" s="1"/>
  <c r="G74" i="5"/>
  <c r="F74" i="5"/>
  <c r="C74" i="5"/>
  <c r="B74" i="5"/>
  <c r="E74" i="5" s="1"/>
  <c r="O73" i="5"/>
  <c r="S73" i="5" s="1"/>
  <c r="N73" i="5"/>
  <c r="M73" i="5"/>
  <c r="L73" i="5"/>
  <c r="R73" i="5" s="1"/>
  <c r="K73" i="5"/>
  <c r="J73" i="5"/>
  <c r="I73" i="5"/>
  <c r="Q73" i="5" s="1"/>
  <c r="H73" i="5"/>
  <c r="P73" i="5" s="1"/>
  <c r="G73" i="5"/>
  <c r="F73" i="5"/>
  <c r="C73" i="5"/>
  <c r="B73" i="5"/>
  <c r="E73" i="5" s="1"/>
  <c r="S72" i="5"/>
  <c r="R72" i="5"/>
  <c r="Q72" i="5"/>
  <c r="P72" i="5"/>
  <c r="E72" i="5"/>
  <c r="U72" i="5" s="1"/>
  <c r="T71" i="5"/>
  <c r="S71" i="5"/>
  <c r="R71" i="5"/>
  <c r="Q71" i="5"/>
  <c r="U71" i="5" s="1"/>
  <c r="P71" i="5"/>
  <c r="E71" i="5"/>
  <c r="O69" i="5"/>
  <c r="N69" i="5"/>
  <c r="M69" i="5"/>
  <c r="L69" i="5"/>
  <c r="K69" i="5"/>
  <c r="J69" i="5"/>
  <c r="I69" i="5"/>
  <c r="H69" i="5"/>
  <c r="G69" i="5"/>
  <c r="F69" i="5"/>
  <c r="C69" i="5"/>
  <c r="B69" i="5"/>
  <c r="S68" i="5"/>
  <c r="O68" i="5"/>
  <c r="N68" i="5"/>
  <c r="M68" i="5"/>
  <c r="L68" i="5"/>
  <c r="R68" i="5" s="1"/>
  <c r="K68" i="5"/>
  <c r="J68" i="5"/>
  <c r="I68" i="5"/>
  <c r="H68" i="5"/>
  <c r="P68" i="5" s="1"/>
  <c r="G68" i="5"/>
  <c r="F68" i="5"/>
  <c r="C68" i="5"/>
  <c r="B68" i="5"/>
  <c r="E68" i="5" s="1"/>
  <c r="S67" i="5"/>
  <c r="R67" i="5"/>
  <c r="Q67" i="5"/>
  <c r="P67" i="5"/>
  <c r="E67" i="5"/>
  <c r="U67" i="5" s="1"/>
  <c r="U66" i="5"/>
  <c r="T66" i="5"/>
  <c r="S66" i="5"/>
  <c r="R66" i="5"/>
  <c r="Q66" i="5"/>
  <c r="P66" i="5"/>
  <c r="E66" i="5"/>
  <c r="U65" i="5"/>
  <c r="S65" i="5"/>
  <c r="R65" i="5"/>
  <c r="Q65" i="5"/>
  <c r="P65" i="5"/>
  <c r="E65" i="5"/>
  <c r="T65" i="5" s="1"/>
  <c r="T64" i="5"/>
  <c r="S64" i="5"/>
  <c r="R64" i="5"/>
  <c r="Q64" i="5"/>
  <c r="P64" i="5"/>
  <c r="E64" i="5"/>
  <c r="U64" i="5" s="1"/>
  <c r="S63" i="5"/>
  <c r="R63" i="5"/>
  <c r="Q63" i="5"/>
  <c r="P63" i="5"/>
  <c r="E63" i="5"/>
  <c r="U63" i="5" s="1"/>
  <c r="O61" i="5"/>
  <c r="N61" i="5"/>
  <c r="M61" i="5"/>
  <c r="S61" i="5" s="1"/>
  <c r="L61" i="5"/>
  <c r="R61" i="5" s="1"/>
  <c r="K61" i="5"/>
  <c r="J61" i="5"/>
  <c r="I61" i="5"/>
  <c r="H61" i="5"/>
  <c r="C61" i="5"/>
  <c r="B61" i="5"/>
  <c r="E61" i="5" s="1"/>
  <c r="U60" i="5"/>
  <c r="T60" i="5"/>
  <c r="S60" i="5"/>
  <c r="R60" i="5"/>
  <c r="Q60" i="5"/>
  <c r="P60" i="5"/>
  <c r="E60" i="5"/>
  <c r="T59" i="5"/>
  <c r="S59" i="5"/>
  <c r="R59" i="5"/>
  <c r="Q59" i="5"/>
  <c r="P59" i="5"/>
  <c r="E59" i="5"/>
  <c r="U59" i="5" s="1"/>
  <c r="S58" i="5"/>
  <c r="R58" i="5"/>
  <c r="Q58" i="5"/>
  <c r="P58" i="5"/>
  <c r="E58" i="5"/>
  <c r="U58" i="5" s="1"/>
  <c r="U57" i="5"/>
  <c r="T57" i="5"/>
  <c r="S57" i="5"/>
  <c r="R57" i="5"/>
  <c r="Q57" i="5"/>
  <c r="P57" i="5"/>
  <c r="E57" i="5"/>
  <c r="O55" i="5"/>
  <c r="N55" i="5"/>
  <c r="M55" i="5"/>
  <c r="S55" i="5" s="1"/>
  <c r="L55" i="5"/>
  <c r="R55" i="5" s="1"/>
  <c r="K55" i="5"/>
  <c r="J55" i="5"/>
  <c r="I55" i="5"/>
  <c r="H55" i="5"/>
  <c r="G55" i="5"/>
  <c r="F55" i="5"/>
  <c r="C55" i="5"/>
  <c r="B55" i="5"/>
  <c r="U54" i="5"/>
  <c r="T54" i="5"/>
  <c r="S54" i="5"/>
  <c r="R54" i="5"/>
  <c r="Q54" i="5"/>
  <c r="P54" i="5"/>
  <c r="E54" i="5"/>
  <c r="U53" i="5"/>
  <c r="T53" i="5"/>
  <c r="S53" i="5"/>
  <c r="R53" i="5"/>
  <c r="Q53" i="5"/>
  <c r="P53" i="5"/>
  <c r="E53" i="5"/>
  <c r="T52" i="5"/>
  <c r="S52" i="5"/>
  <c r="R52" i="5"/>
  <c r="Q52" i="5"/>
  <c r="P52" i="5"/>
  <c r="E52" i="5"/>
  <c r="U52" i="5" s="1"/>
  <c r="S51" i="5"/>
  <c r="R51" i="5"/>
  <c r="Q51" i="5"/>
  <c r="P51" i="5"/>
  <c r="E51" i="5"/>
  <c r="T51" i="5" s="1"/>
  <c r="S50" i="5"/>
  <c r="R50" i="5"/>
  <c r="Q50" i="5"/>
  <c r="P50" i="5"/>
  <c r="E50" i="5"/>
  <c r="T50" i="5" s="1"/>
  <c r="S49" i="5"/>
  <c r="R49" i="5"/>
  <c r="Q49" i="5"/>
  <c r="P49" i="5"/>
  <c r="E49" i="5"/>
  <c r="U49" i="5" s="1"/>
  <c r="T48" i="5"/>
  <c r="S48" i="5"/>
  <c r="R48" i="5"/>
  <c r="Q48" i="5"/>
  <c r="P48" i="5"/>
  <c r="E48" i="5"/>
  <c r="U48" i="5" s="1"/>
  <c r="S47" i="5"/>
  <c r="R47" i="5"/>
  <c r="Q47" i="5"/>
  <c r="P47" i="5"/>
  <c r="E47" i="5"/>
  <c r="U47" i="5" s="1"/>
  <c r="T46" i="5"/>
  <c r="S46" i="5"/>
  <c r="R46" i="5"/>
  <c r="Q46" i="5"/>
  <c r="U46" i="5" s="1"/>
  <c r="P46" i="5"/>
  <c r="E46" i="5"/>
  <c r="U45" i="5"/>
  <c r="T45" i="5"/>
  <c r="S45" i="5"/>
  <c r="R45" i="5"/>
  <c r="Q45" i="5"/>
  <c r="P45" i="5"/>
  <c r="E45" i="5"/>
  <c r="T44" i="5"/>
  <c r="S44" i="5"/>
  <c r="R44" i="5"/>
  <c r="Q44" i="5"/>
  <c r="P44" i="5"/>
  <c r="E44" i="5"/>
  <c r="U44" i="5" s="1"/>
  <c r="O42" i="5"/>
  <c r="N42" i="5"/>
  <c r="M42" i="5"/>
  <c r="S42" i="5" s="1"/>
  <c r="L42" i="5"/>
  <c r="R42" i="5" s="1"/>
  <c r="K42" i="5"/>
  <c r="J42" i="5"/>
  <c r="I42" i="5"/>
  <c r="H42" i="5"/>
  <c r="G42" i="5"/>
  <c r="F42" i="5"/>
  <c r="C42" i="5"/>
  <c r="E42" i="5" s="1"/>
  <c r="B42" i="5"/>
  <c r="T41" i="5"/>
  <c r="S41" i="5"/>
  <c r="R41" i="5"/>
  <c r="Q41" i="5"/>
  <c r="P41" i="5"/>
  <c r="E41" i="5"/>
  <c r="U41" i="5" s="1"/>
  <c r="S40" i="5"/>
  <c r="R40" i="5"/>
  <c r="Q40" i="5"/>
  <c r="P40" i="5"/>
  <c r="E40" i="5"/>
  <c r="T40" i="5" s="1"/>
  <c r="U39" i="5"/>
  <c r="S39" i="5"/>
  <c r="R39" i="5"/>
  <c r="Q39" i="5"/>
  <c r="P39" i="5"/>
  <c r="E39" i="5"/>
  <c r="T39" i="5" s="1"/>
  <c r="S38" i="5"/>
  <c r="R38" i="5"/>
  <c r="Q38" i="5"/>
  <c r="U38" i="5" s="1"/>
  <c r="P38" i="5"/>
  <c r="T38" i="5" s="1"/>
  <c r="E38" i="5"/>
  <c r="T37" i="5"/>
  <c r="S37" i="5"/>
  <c r="R37" i="5"/>
  <c r="Q37" i="5"/>
  <c r="P37" i="5"/>
  <c r="E37" i="5"/>
  <c r="U37" i="5" s="1"/>
  <c r="O35" i="5"/>
  <c r="N35" i="5"/>
  <c r="M35" i="5"/>
  <c r="S35" i="5" s="1"/>
  <c r="L35" i="5"/>
  <c r="R35" i="5" s="1"/>
  <c r="K35" i="5"/>
  <c r="J35" i="5"/>
  <c r="I35" i="5"/>
  <c r="Q35" i="5" s="1"/>
  <c r="H35" i="5"/>
  <c r="P35" i="5" s="1"/>
  <c r="G35" i="5"/>
  <c r="F35" i="5"/>
  <c r="E35" i="5"/>
  <c r="C35" i="5"/>
  <c r="B35" i="5"/>
  <c r="T34" i="5"/>
  <c r="S34" i="5"/>
  <c r="R34" i="5"/>
  <c r="Q34" i="5"/>
  <c r="P34" i="5"/>
  <c r="E34" i="5"/>
  <c r="U34" i="5" s="1"/>
  <c r="O32" i="5"/>
  <c r="N32" i="5"/>
  <c r="M32" i="5"/>
  <c r="S32" i="5" s="1"/>
  <c r="L32" i="5"/>
  <c r="R32" i="5" s="1"/>
  <c r="K32" i="5"/>
  <c r="J32" i="5"/>
  <c r="I32" i="5"/>
  <c r="Q32" i="5" s="1"/>
  <c r="H32" i="5"/>
  <c r="P32" i="5" s="1"/>
  <c r="G32" i="5"/>
  <c r="F32" i="5"/>
  <c r="C32" i="5"/>
  <c r="B32" i="5"/>
  <c r="E32" i="5" s="1"/>
  <c r="T31" i="5"/>
  <c r="S31" i="5"/>
  <c r="R31" i="5"/>
  <c r="Q31" i="5"/>
  <c r="P31" i="5"/>
  <c r="E31" i="5"/>
  <c r="U31" i="5" s="1"/>
  <c r="S30" i="5"/>
  <c r="R30" i="5"/>
  <c r="Q30" i="5"/>
  <c r="P30" i="5"/>
  <c r="E30" i="5"/>
  <c r="U30" i="5" s="1"/>
  <c r="S29" i="5"/>
  <c r="R29" i="5"/>
  <c r="Q29" i="5"/>
  <c r="P29" i="5"/>
  <c r="E29" i="5"/>
  <c r="T29" i="5" s="1"/>
  <c r="U28" i="5"/>
  <c r="S28" i="5"/>
  <c r="R28" i="5"/>
  <c r="Q28" i="5"/>
  <c r="P28" i="5"/>
  <c r="E28" i="5"/>
  <c r="T28" i="5" s="1"/>
  <c r="R26" i="5"/>
  <c r="O26" i="5"/>
  <c r="N26" i="5"/>
  <c r="M26" i="5"/>
  <c r="S26" i="5" s="1"/>
  <c r="L26" i="5"/>
  <c r="K26" i="5"/>
  <c r="J26" i="5"/>
  <c r="I26" i="5"/>
  <c r="H26" i="5"/>
  <c r="P26" i="5" s="1"/>
  <c r="G26" i="5"/>
  <c r="F26" i="5"/>
  <c r="C26" i="5"/>
  <c r="E26" i="5" s="1"/>
  <c r="B26" i="5"/>
  <c r="U25" i="5"/>
  <c r="T25" i="5"/>
  <c r="S25" i="5"/>
  <c r="R25" i="5"/>
  <c r="Q25" i="5"/>
  <c r="P25" i="5"/>
  <c r="E25" i="5"/>
  <c r="S24" i="5"/>
  <c r="R24" i="5"/>
  <c r="Q24" i="5"/>
  <c r="P24" i="5"/>
  <c r="E24" i="5"/>
  <c r="U24" i="5" s="1"/>
  <c r="S23" i="5"/>
  <c r="R23" i="5"/>
  <c r="Q23" i="5"/>
  <c r="P23" i="5"/>
  <c r="E23" i="5"/>
  <c r="T23" i="5" s="1"/>
  <c r="U22" i="5"/>
  <c r="S22" i="5"/>
  <c r="R22" i="5"/>
  <c r="Q22" i="5"/>
  <c r="P22" i="5"/>
  <c r="E22" i="5"/>
  <c r="T22" i="5" s="1"/>
  <c r="U21" i="5"/>
  <c r="T21" i="5"/>
  <c r="S21" i="5"/>
  <c r="R21" i="5"/>
  <c r="Q21" i="5"/>
  <c r="P21" i="5"/>
  <c r="E21" i="5"/>
  <c r="T20" i="5"/>
  <c r="S20" i="5"/>
  <c r="R20" i="5"/>
  <c r="Q20" i="5"/>
  <c r="P20" i="5"/>
  <c r="E20" i="5"/>
  <c r="U20" i="5" s="1"/>
  <c r="S19" i="5"/>
  <c r="R19" i="5"/>
  <c r="Q19" i="5"/>
  <c r="P19" i="5"/>
  <c r="E19" i="5"/>
  <c r="U19" i="5" s="1"/>
  <c r="S17" i="5"/>
  <c r="O17" i="5"/>
  <c r="N17" i="5"/>
  <c r="M17" i="5"/>
  <c r="L17" i="5"/>
  <c r="R17" i="5" s="1"/>
  <c r="K17" i="5"/>
  <c r="J17" i="5"/>
  <c r="I17" i="5"/>
  <c r="Q17" i="5" s="1"/>
  <c r="H17" i="5"/>
  <c r="P17" i="5" s="1"/>
  <c r="G17" i="5"/>
  <c r="F17" i="5"/>
  <c r="C17" i="5"/>
  <c r="B17" i="5"/>
  <c r="E17" i="5" s="1"/>
  <c r="S16" i="5"/>
  <c r="R16" i="5"/>
  <c r="Q16" i="5"/>
  <c r="P16" i="5"/>
  <c r="E16" i="5"/>
  <c r="U16" i="5" s="1"/>
  <c r="U15" i="5"/>
  <c r="T15" i="5"/>
  <c r="S15" i="5"/>
  <c r="R15" i="5"/>
  <c r="Q15" i="5"/>
  <c r="P15" i="5"/>
  <c r="E15" i="5"/>
  <c r="U14" i="5"/>
  <c r="T14" i="5"/>
  <c r="S14" i="5"/>
  <c r="R14" i="5"/>
  <c r="Q14" i="5"/>
  <c r="P14" i="5"/>
  <c r="E14" i="5"/>
  <c r="T13" i="5"/>
  <c r="S13" i="5"/>
  <c r="R13" i="5"/>
  <c r="Q13" i="5"/>
  <c r="P13" i="5"/>
  <c r="E13" i="5"/>
  <c r="U13" i="5" s="1"/>
  <c r="S12" i="5"/>
  <c r="R12" i="5"/>
  <c r="Q12" i="5"/>
  <c r="P12" i="5"/>
  <c r="E12" i="5"/>
  <c r="T12" i="5" s="1"/>
  <c r="U11" i="5"/>
  <c r="S11" i="5"/>
  <c r="R11" i="5"/>
  <c r="Q11" i="5"/>
  <c r="P11" i="5"/>
  <c r="E11" i="5"/>
  <c r="T11" i="5" s="1"/>
  <c r="S10" i="5"/>
  <c r="R10" i="5"/>
  <c r="Q10" i="5"/>
  <c r="U10" i="5" s="1"/>
  <c r="P10" i="5"/>
  <c r="T10" i="5" s="1"/>
  <c r="E10" i="5"/>
  <c r="T9" i="5"/>
  <c r="S9" i="5"/>
  <c r="R9" i="5"/>
  <c r="Q9" i="5"/>
  <c r="P9" i="5"/>
  <c r="E9" i="5"/>
  <c r="U9" i="5" s="1"/>
  <c r="S96" i="4"/>
  <c r="R96" i="4"/>
  <c r="Q96" i="4"/>
  <c r="P96" i="4"/>
  <c r="E96" i="4"/>
  <c r="U96" i="4" s="1"/>
  <c r="U95" i="4"/>
  <c r="T95" i="4"/>
  <c r="S95" i="4"/>
  <c r="R95" i="4"/>
  <c r="Q95" i="4"/>
  <c r="P95" i="4"/>
  <c r="E95" i="4"/>
  <c r="U94" i="4"/>
  <c r="T94" i="4"/>
  <c r="S94" i="4"/>
  <c r="R94" i="4"/>
  <c r="Q94" i="4"/>
  <c r="P94" i="4"/>
  <c r="E94" i="4"/>
  <c r="T93" i="4"/>
  <c r="S93" i="4"/>
  <c r="R93" i="4"/>
  <c r="Q93" i="4"/>
  <c r="P93" i="4"/>
  <c r="E93" i="4"/>
  <c r="U93" i="4" s="1"/>
  <c r="S92" i="4"/>
  <c r="R92" i="4"/>
  <c r="Q92" i="4"/>
  <c r="P92" i="4"/>
  <c r="E92" i="4"/>
  <c r="T92" i="4" s="1"/>
  <c r="U91" i="4"/>
  <c r="S91" i="4"/>
  <c r="R91" i="4"/>
  <c r="Q91" i="4"/>
  <c r="P91" i="4"/>
  <c r="E91" i="4"/>
  <c r="T91" i="4" s="1"/>
  <c r="U90" i="4"/>
  <c r="T90" i="4"/>
  <c r="S90" i="4"/>
  <c r="R90" i="4"/>
  <c r="Q90" i="4"/>
  <c r="P90" i="4"/>
  <c r="E90" i="4"/>
  <c r="T89" i="4"/>
  <c r="S89" i="4"/>
  <c r="R89" i="4"/>
  <c r="Q89" i="4"/>
  <c r="P89" i="4"/>
  <c r="E89" i="4"/>
  <c r="U89" i="4" s="1"/>
  <c r="S88" i="4"/>
  <c r="R88" i="4"/>
  <c r="Q88" i="4"/>
  <c r="P88" i="4"/>
  <c r="E88" i="4"/>
  <c r="U88" i="4" s="1"/>
  <c r="V75" i="4"/>
  <c r="O75" i="4"/>
  <c r="N75" i="4"/>
  <c r="M75" i="4"/>
  <c r="L75" i="4"/>
  <c r="R75" i="4" s="1"/>
  <c r="K75" i="4"/>
  <c r="J75" i="4"/>
  <c r="I75" i="4"/>
  <c r="H75" i="4"/>
  <c r="G75" i="4"/>
  <c r="F75" i="4"/>
  <c r="C75" i="4"/>
  <c r="B75" i="4"/>
  <c r="E75" i="4" s="1"/>
  <c r="R74" i="4"/>
  <c r="O74" i="4"/>
  <c r="N74" i="4"/>
  <c r="M74" i="4"/>
  <c r="S74" i="4" s="1"/>
  <c r="L74" i="4"/>
  <c r="K74" i="4"/>
  <c r="J74" i="4"/>
  <c r="I74" i="4"/>
  <c r="Q74" i="4" s="1"/>
  <c r="H74" i="4"/>
  <c r="P74" i="4" s="1"/>
  <c r="G74" i="4"/>
  <c r="F74" i="4"/>
  <c r="E74" i="4"/>
  <c r="C74" i="4"/>
  <c r="B74" i="4"/>
  <c r="S73" i="4"/>
  <c r="R73" i="4"/>
  <c r="O73" i="4"/>
  <c r="N73" i="4"/>
  <c r="M73" i="4"/>
  <c r="L73" i="4"/>
  <c r="K73" i="4"/>
  <c r="J73" i="4"/>
  <c r="I73" i="4"/>
  <c r="Q73" i="4" s="1"/>
  <c r="H73" i="4"/>
  <c r="P73" i="4" s="1"/>
  <c r="G73" i="4"/>
  <c r="F73" i="4"/>
  <c r="C73" i="4"/>
  <c r="B73" i="4"/>
  <c r="E73" i="4" s="1"/>
  <c r="U72" i="4"/>
  <c r="S72" i="4"/>
  <c r="R72" i="4"/>
  <c r="Q72" i="4"/>
  <c r="P72" i="4"/>
  <c r="E72" i="4"/>
  <c r="T72" i="4" s="1"/>
  <c r="U71" i="4"/>
  <c r="T71" i="4"/>
  <c r="S71" i="4"/>
  <c r="R71" i="4"/>
  <c r="Q71" i="4"/>
  <c r="P71" i="4"/>
  <c r="E71" i="4"/>
  <c r="V69" i="4"/>
  <c r="O69" i="4"/>
  <c r="N69" i="4"/>
  <c r="M69" i="4"/>
  <c r="L69" i="4"/>
  <c r="K69" i="4"/>
  <c r="J69" i="4"/>
  <c r="I69" i="4"/>
  <c r="H69" i="4"/>
  <c r="G69" i="4"/>
  <c r="F69" i="4"/>
  <c r="C69" i="4"/>
  <c r="B69" i="4"/>
  <c r="O68" i="4"/>
  <c r="N68" i="4"/>
  <c r="M68" i="4"/>
  <c r="L68" i="4"/>
  <c r="K68" i="4"/>
  <c r="J68" i="4"/>
  <c r="I68" i="4"/>
  <c r="H68" i="4"/>
  <c r="G68" i="4"/>
  <c r="F68" i="4"/>
  <c r="C68" i="4"/>
  <c r="B68" i="4"/>
  <c r="S67" i="4"/>
  <c r="R67" i="4"/>
  <c r="Q67" i="4"/>
  <c r="P67" i="4"/>
  <c r="E67" i="4"/>
  <c r="T67" i="4" s="1"/>
  <c r="U66" i="4"/>
  <c r="S66" i="4"/>
  <c r="R66" i="4"/>
  <c r="Q66" i="4"/>
  <c r="P66" i="4"/>
  <c r="E66" i="4"/>
  <c r="T66" i="4" s="1"/>
  <c r="U65" i="4"/>
  <c r="T65" i="4"/>
  <c r="S65" i="4"/>
  <c r="R65" i="4"/>
  <c r="Q65" i="4"/>
  <c r="P65" i="4"/>
  <c r="E65" i="4"/>
  <c r="S64" i="4"/>
  <c r="R64" i="4"/>
  <c r="Q64" i="4"/>
  <c r="P64" i="4"/>
  <c r="E64" i="4"/>
  <c r="U64" i="4" s="1"/>
  <c r="S63" i="4"/>
  <c r="R63" i="4"/>
  <c r="Q63" i="4"/>
  <c r="P63" i="4"/>
  <c r="E63" i="4"/>
  <c r="U63" i="4" s="1"/>
  <c r="S61" i="4"/>
  <c r="O61" i="4"/>
  <c r="N61" i="4"/>
  <c r="M61" i="4"/>
  <c r="L61" i="4"/>
  <c r="R61" i="4" s="1"/>
  <c r="K61" i="4"/>
  <c r="J61" i="4"/>
  <c r="I61" i="4"/>
  <c r="H61" i="4"/>
  <c r="P61" i="4" s="1"/>
  <c r="E61" i="4"/>
  <c r="C61" i="4"/>
  <c r="B61" i="4"/>
  <c r="U60" i="4"/>
  <c r="T60" i="4"/>
  <c r="S60" i="4"/>
  <c r="R60" i="4"/>
  <c r="Q60" i="4"/>
  <c r="P60" i="4"/>
  <c r="E60" i="4"/>
  <c r="S59" i="4"/>
  <c r="R59" i="4"/>
  <c r="Q59" i="4"/>
  <c r="P59" i="4"/>
  <c r="E59" i="4"/>
  <c r="U59" i="4" s="1"/>
  <c r="S58" i="4"/>
  <c r="R58" i="4"/>
  <c r="Q58" i="4"/>
  <c r="P58" i="4"/>
  <c r="E58" i="4"/>
  <c r="T58" i="4" s="1"/>
  <c r="S57" i="4"/>
  <c r="R57" i="4"/>
  <c r="Q57" i="4"/>
  <c r="P57" i="4"/>
  <c r="E57" i="4"/>
  <c r="T57" i="4" s="1"/>
  <c r="O55" i="4"/>
  <c r="N55" i="4"/>
  <c r="M55" i="4"/>
  <c r="S55" i="4" s="1"/>
  <c r="L55" i="4"/>
  <c r="R55" i="4" s="1"/>
  <c r="K55" i="4"/>
  <c r="J55" i="4"/>
  <c r="I55" i="4"/>
  <c r="H55" i="4"/>
  <c r="G55" i="4"/>
  <c r="F55" i="4"/>
  <c r="C55" i="4"/>
  <c r="B55" i="4"/>
  <c r="U54" i="4"/>
  <c r="S54" i="4"/>
  <c r="R54" i="4"/>
  <c r="Q54" i="4"/>
  <c r="P54" i="4"/>
  <c r="E54" i="4"/>
  <c r="T54" i="4" s="1"/>
  <c r="U53" i="4"/>
  <c r="T53" i="4"/>
  <c r="S53" i="4"/>
  <c r="R53" i="4"/>
  <c r="Q53" i="4"/>
  <c r="P53" i="4"/>
  <c r="E53" i="4"/>
  <c r="S52" i="4"/>
  <c r="R52" i="4"/>
  <c r="Q52" i="4"/>
  <c r="P52" i="4"/>
  <c r="E52" i="4"/>
  <c r="U52" i="4" s="1"/>
  <c r="S51" i="4"/>
  <c r="R51" i="4"/>
  <c r="Q51" i="4"/>
  <c r="P51" i="4"/>
  <c r="E51" i="4"/>
  <c r="U51" i="4" s="1"/>
  <c r="U50" i="4"/>
  <c r="T50" i="4"/>
  <c r="S50" i="4"/>
  <c r="R50" i="4"/>
  <c r="Q50" i="4"/>
  <c r="P50" i="4"/>
  <c r="E50" i="4"/>
  <c r="U49" i="4"/>
  <c r="T49" i="4"/>
  <c r="S49" i="4"/>
  <c r="R49" i="4"/>
  <c r="Q49" i="4"/>
  <c r="P49" i="4"/>
  <c r="E49" i="4"/>
  <c r="S48" i="4"/>
  <c r="R48" i="4"/>
  <c r="Q48" i="4"/>
  <c r="P48" i="4"/>
  <c r="E48" i="4"/>
  <c r="U48" i="4" s="1"/>
  <c r="S47" i="4"/>
  <c r="R47" i="4"/>
  <c r="Q47" i="4"/>
  <c r="P47" i="4"/>
  <c r="E47" i="4"/>
  <c r="T47" i="4" s="1"/>
  <c r="U46" i="4"/>
  <c r="S46" i="4"/>
  <c r="R46" i="4"/>
  <c r="Q46" i="4"/>
  <c r="P46" i="4"/>
  <c r="E46" i="4"/>
  <c r="T46" i="4" s="1"/>
  <c r="U45" i="4"/>
  <c r="T45" i="4"/>
  <c r="S45" i="4"/>
  <c r="R45" i="4"/>
  <c r="Q45" i="4"/>
  <c r="P45" i="4"/>
  <c r="E45" i="4"/>
  <c r="S44" i="4"/>
  <c r="R44" i="4"/>
  <c r="Q44" i="4"/>
  <c r="P44" i="4"/>
  <c r="E44" i="4"/>
  <c r="U44" i="4" s="1"/>
  <c r="O42" i="4"/>
  <c r="N42" i="4"/>
  <c r="M42" i="4"/>
  <c r="S42" i="4" s="1"/>
  <c r="L42" i="4"/>
  <c r="R42" i="4" s="1"/>
  <c r="K42" i="4"/>
  <c r="J42" i="4"/>
  <c r="I42" i="4"/>
  <c r="Q42" i="4" s="1"/>
  <c r="H42" i="4"/>
  <c r="P42" i="4" s="1"/>
  <c r="G42" i="4"/>
  <c r="F42" i="4"/>
  <c r="C42" i="4"/>
  <c r="E42" i="4" s="1"/>
  <c r="B42" i="4"/>
  <c r="S41" i="4"/>
  <c r="R41" i="4"/>
  <c r="Q41" i="4"/>
  <c r="P41" i="4"/>
  <c r="E41" i="4"/>
  <c r="U41" i="4" s="1"/>
  <c r="S40" i="4"/>
  <c r="R40" i="4"/>
  <c r="Q40" i="4"/>
  <c r="P40" i="4"/>
  <c r="E40" i="4"/>
  <c r="U40" i="4" s="1"/>
  <c r="U39" i="4"/>
  <c r="T39" i="4"/>
  <c r="S39" i="4"/>
  <c r="R39" i="4"/>
  <c r="Q39" i="4"/>
  <c r="P39" i="4"/>
  <c r="E39" i="4"/>
  <c r="T38" i="4"/>
  <c r="S38" i="4"/>
  <c r="R38" i="4"/>
  <c r="Q38" i="4"/>
  <c r="U38" i="4" s="1"/>
  <c r="P38" i="4"/>
  <c r="E38" i="4"/>
  <c r="T37" i="4"/>
  <c r="S37" i="4"/>
  <c r="R37" i="4"/>
  <c r="Q37" i="4"/>
  <c r="P37" i="4"/>
  <c r="E37" i="4"/>
  <c r="O35" i="4"/>
  <c r="N35" i="4"/>
  <c r="M35" i="4"/>
  <c r="S35" i="4" s="1"/>
  <c r="L35" i="4"/>
  <c r="R35" i="4" s="1"/>
  <c r="K35" i="4"/>
  <c r="J35" i="4"/>
  <c r="I35" i="4"/>
  <c r="Q35" i="4" s="1"/>
  <c r="H35" i="4"/>
  <c r="P35" i="4" s="1"/>
  <c r="G35" i="4"/>
  <c r="F35" i="4"/>
  <c r="E35" i="4"/>
  <c r="C35" i="4"/>
  <c r="B35" i="4"/>
  <c r="S34" i="4"/>
  <c r="R34" i="4"/>
  <c r="Q34" i="4"/>
  <c r="P34" i="4"/>
  <c r="T34" i="4" s="1"/>
  <c r="E34" i="4"/>
  <c r="U34" i="4" s="1"/>
  <c r="O32" i="4"/>
  <c r="N32" i="4"/>
  <c r="M32" i="4"/>
  <c r="S32" i="4" s="1"/>
  <c r="L32" i="4"/>
  <c r="R32" i="4" s="1"/>
  <c r="K32" i="4"/>
  <c r="J32" i="4"/>
  <c r="I32" i="4"/>
  <c r="H32" i="4"/>
  <c r="G32" i="4"/>
  <c r="F32" i="4"/>
  <c r="C32" i="4"/>
  <c r="B32" i="4"/>
  <c r="E32" i="4" s="1"/>
  <c r="T31" i="4"/>
  <c r="S31" i="4"/>
  <c r="R31" i="4"/>
  <c r="Q31" i="4"/>
  <c r="P31" i="4"/>
  <c r="E31" i="4"/>
  <c r="U31" i="4" s="1"/>
  <c r="S30" i="4"/>
  <c r="R30" i="4"/>
  <c r="Q30" i="4"/>
  <c r="P30" i="4"/>
  <c r="E30" i="4"/>
  <c r="T30" i="4" s="1"/>
  <c r="S29" i="4"/>
  <c r="R29" i="4"/>
  <c r="Q29" i="4"/>
  <c r="P29" i="4"/>
  <c r="E29" i="4"/>
  <c r="T29" i="4" s="1"/>
  <c r="S28" i="4"/>
  <c r="R28" i="4"/>
  <c r="Q28" i="4"/>
  <c r="P28" i="4"/>
  <c r="E28" i="4"/>
  <c r="U28" i="4" s="1"/>
  <c r="R26" i="4"/>
  <c r="O26" i="4"/>
  <c r="N26" i="4"/>
  <c r="M26" i="4"/>
  <c r="S26" i="4" s="1"/>
  <c r="L26" i="4"/>
  <c r="K26" i="4"/>
  <c r="J26" i="4"/>
  <c r="I26" i="4"/>
  <c r="Q26" i="4" s="1"/>
  <c r="H26" i="4"/>
  <c r="G26" i="4"/>
  <c r="F26" i="4"/>
  <c r="C26" i="4"/>
  <c r="B26" i="4"/>
  <c r="E26" i="4" s="1"/>
  <c r="U25" i="4"/>
  <c r="T25" i="4"/>
  <c r="S25" i="4"/>
  <c r="R25" i="4"/>
  <c r="Q25" i="4"/>
  <c r="P25" i="4"/>
  <c r="E25" i="4"/>
  <c r="S24" i="4"/>
  <c r="R24" i="4"/>
  <c r="Q24" i="4"/>
  <c r="P24" i="4"/>
  <c r="E24" i="4"/>
  <c r="U24" i="4" s="1"/>
  <c r="S23" i="4"/>
  <c r="R23" i="4"/>
  <c r="Q23" i="4"/>
  <c r="P23" i="4"/>
  <c r="E23" i="4"/>
  <c r="U23" i="4" s="1"/>
  <c r="U22" i="4"/>
  <c r="T22" i="4"/>
  <c r="S22" i="4"/>
  <c r="R22" i="4"/>
  <c r="Q22" i="4"/>
  <c r="P22" i="4"/>
  <c r="E22" i="4"/>
  <c r="U21" i="4"/>
  <c r="T21" i="4"/>
  <c r="S21" i="4"/>
  <c r="R21" i="4"/>
  <c r="Q21" i="4"/>
  <c r="P21" i="4"/>
  <c r="E21" i="4"/>
  <c r="T20" i="4"/>
  <c r="S20" i="4"/>
  <c r="R20" i="4"/>
  <c r="Q20" i="4"/>
  <c r="P20" i="4"/>
  <c r="E20" i="4"/>
  <c r="U20" i="4" s="1"/>
  <c r="S19" i="4"/>
  <c r="R19" i="4"/>
  <c r="Q19" i="4"/>
  <c r="P19" i="4"/>
  <c r="E19" i="4"/>
  <c r="T19" i="4" s="1"/>
  <c r="V17" i="4"/>
  <c r="O17" i="4"/>
  <c r="N17" i="4"/>
  <c r="M17" i="4"/>
  <c r="S17" i="4" s="1"/>
  <c r="L17" i="4"/>
  <c r="R17" i="4" s="1"/>
  <c r="K17" i="4"/>
  <c r="J17" i="4"/>
  <c r="I17" i="4"/>
  <c r="Q17" i="4" s="1"/>
  <c r="H17" i="4"/>
  <c r="P17" i="4" s="1"/>
  <c r="G17" i="4"/>
  <c r="F17" i="4"/>
  <c r="E17" i="4"/>
  <c r="C17" i="4"/>
  <c r="B17" i="4"/>
  <c r="T16" i="4"/>
  <c r="S16" i="4"/>
  <c r="R16" i="4"/>
  <c r="Q16" i="4"/>
  <c r="P16" i="4"/>
  <c r="E16" i="4"/>
  <c r="U16" i="4" s="1"/>
  <c r="S15" i="4"/>
  <c r="R15" i="4"/>
  <c r="Q15" i="4"/>
  <c r="P15" i="4"/>
  <c r="E15" i="4"/>
  <c r="T15" i="4" s="1"/>
  <c r="U14" i="4"/>
  <c r="S14" i="4"/>
  <c r="R14" i="4"/>
  <c r="Q14" i="4"/>
  <c r="P14" i="4"/>
  <c r="E14" i="4"/>
  <c r="T14" i="4" s="1"/>
  <c r="U13" i="4"/>
  <c r="S13" i="4"/>
  <c r="R13" i="4"/>
  <c r="Q13" i="4"/>
  <c r="P13" i="4"/>
  <c r="T13" i="4" s="1"/>
  <c r="E13" i="4"/>
  <c r="S12" i="4"/>
  <c r="R12" i="4"/>
  <c r="Q12" i="4"/>
  <c r="P12" i="4"/>
  <c r="E12" i="4"/>
  <c r="U12" i="4" s="1"/>
  <c r="S11" i="4"/>
  <c r="R11" i="4"/>
  <c r="Q11" i="4"/>
  <c r="P11" i="4"/>
  <c r="E11" i="4"/>
  <c r="U11" i="4" s="1"/>
  <c r="U10" i="4"/>
  <c r="T10" i="4"/>
  <c r="S10" i="4"/>
  <c r="R10" i="4"/>
  <c r="Q10" i="4"/>
  <c r="P10" i="4"/>
  <c r="E10" i="4"/>
  <c r="U9" i="4"/>
  <c r="T9" i="4"/>
  <c r="S9" i="4"/>
  <c r="R9" i="4"/>
  <c r="Q9" i="4"/>
  <c r="P9" i="4"/>
  <c r="E9" i="4"/>
  <c r="T96" i="3"/>
  <c r="S96" i="3"/>
  <c r="R96" i="3"/>
  <c r="Q96" i="3"/>
  <c r="P96" i="3"/>
  <c r="E96" i="3"/>
  <c r="U96" i="3" s="1"/>
  <c r="S95" i="3"/>
  <c r="R95" i="3"/>
  <c r="Q95" i="3"/>
  <c r="P95" i="3"/>
  <c r="E95" i="3"/>
  <c r="T95" i="3" s="1"/>
  <c r="U94" i="3"/>
  <c r="S94" i="3"/>
  <c r="R94" i="3"/>
  <c r="Q94" i="3"/>
  <c r="P94" i="3"/>
  <c r="E94" i="3"/>
  <c r="T94" i="3" s="1"/>
  <c r="U93" i="3"/>
  <c r="T93" i="3"/>
  <c r="S93" i="3"/>
  <c r="R93" i="3"/>
  <c r="Q93" i="3"/>
  <c r="P93" i="3"/>
  <c r="E93" i="3"/>
  <c r="S92" i="3"/>
  <c r="R92" i="3"/>
  <c r="Q92" i="3"/>
  <c r="P92" i="3"/>
  <c r="E92" i="3"/>
  <c r="U92" i="3" s="1"/>
  <c r="S91" i="3"/>
  <c r="R91" i="3"/>
  <c r="Q91" i="3"/>
  <c r="P91" i="3"/>
  <c r="E91" i="3"/>
  <c r="U91" i="3" s="1"/>
  <c r="U90" i="3"/>
  <c r="T90" i="3"/>
  <c r="S90" i="3"/>
  <c r="R90" i="3"/>
  <c r="Q90" i="3"/>
  <c r="P90" i="3"/>
  <c r="E90" i="3"/>
  <c r="U89" i="3"/>
  <c r="T89" i="3"/>
  <c r="S89" i="3"/>
  <c r="R89" i="3"/>
  <c r="Q89" i="3"/>
  <c r="P89" i="3"/>
  <c r="E89" i="3"/>
  <c r="T88" i="3"/>
  <c r="S88" i="3"/>
  <c r="S87" i="3" s="1"/>
  <c r="R88" i="3"/>
  <c r="Q88" i="3"/>
  <c r="P88" i="3"/>
  <c r="E88" i="3"/>
  <c r="O75" i="3"/>
  <c r="N75" i="3"/>
  <c r="M75" i="3"/>
  <c r="L75" i="3"/>
  <c r="K75" i="3"/>
  <c r="J75" i="3"/>
  <c r="I75" i="3"/>
  <c r="H75" i="3"/>
  <c r="G75" i="3"/>
  <c r="F75" i="3"/>
  <c r="C75" i="3"/>
  <c r="B75" i="3"/>
  <c r="R74" i="3"/>
  <c r="O74" i="3"/>
  <c r="N74" i="3"/>
  <c r="M74" i="3"/>
  <c r="S74" i="3" s="1"/>
  <c r="L74" i="3"/>
  <c r="K74" i="3"/>
  <c r="J74" i="3"/>
  <c r="I74" i="3"/>
  <c r="Q74" i="3" s="1"/>
  <c r="H74" i="3"/>
  <c r="P74" i="3" s="1"/>
  <c r="G74" i="3"/>
  <c r="F74" i="3"/>
  <c r="E74" i="3"/>
  <c r="C74" i="3"/>
  <c r="B74" i="3"/>
  <c r="S73" i="3"/>
  <c r="R73" i="3"/>
  <c r="O73" i="3"/>
  <c r="N73" i="3"/>
  <c r="M73" i="3"/>
  <c r="L73" i="3"/>
  <c r="K73" i="3"/>
  <c r="J73" i="3"/>
  <c r="I73" i="3"/>
  <c r="Q73" i="3" s="1"/>
  <c r="H73" i="3"/>
  <c r="G73" i="3"/>
  <c r="F73" i="3"/>
  <c r="C73" i="3"/>
  <c r="B73" i="3"/>
  <c r="E73" i="3" s="1"/>
  <c r="U72" i="3"/>
  <c r="T72" i="3"/>
  <c r="S72" i="3"/>
  <c r="R72" i="3"/>
  <c r="Q72" i="3"/>
  <c r="P72" i="3"/>
  <c r="E72" i="3"/>
  <c r="U71" i="3"/>
  <c r="T71" i="3"/>
  <c r="S71" i="3"/>
  <c r="R71" i="3"/>
  <c r="Q71" i="3"/>
  <c r="P71" i="3"/>
  <c r="E71" i="3"/>
  <c r="O69" i="3"/>
  <c r="N69" i="3"/>
  <c r="M69" i="3"/>
  <c r="L69" i="3"/>
  <c r="K69" i="3"/>
  <c r="J69" i="3"/>
  <c r="I69" i="3"/>
  <c r="H69" i="3"/>
  <c r="G69" i="3"/>
  <c r="F69" i="3"/>
  <c r="C69" i="3"/>
  <c r="B69" i="3"/>
  <c r="O68" i="3"/>
  <c r="S68" i="3" s="1"/>
  <c r="N68" i="3"/>
  <c r="R68" i="3" s="1"/>
  <c r="M68" i="3"/>
  <c r="L68" i="3"/>
  <c r="K68" i="3"/>
  <c r="J68" i="3"/>
  <c r="I68" i="3"/>
  <c r="H68" i="3"/>
  <c r="G68" i="3"/>
  <c r="F68" i="3"/>
  <c r="C68" i="3"/>
  <c r="B68" i="3"/>
  <c r="E68" i="3" s="1"/>
  <c r="U67" i="3"/>
  <c r="T67" i="3"/>
  <c r="S67" i="3"/>
  <c r="R67" i="3"/>
  <c r="Q67" i="3"/>
  <c r="P67" i="3"/>
  <c r="E67" i="3"/>
  <c r="U66" i="3"/>
  <c r="T66" i="3"/>
  <c r="S66" i="3"/>
  <c r="R66" i="3"/>
  <c r="Q66" i="3"/>
  <c r="P66" i="3"/>
  <c r="E66" i="3"/>
  <c r="S65" i="3"/>
  <c r="R65" i="3"/>
  <c r="Q65" i="3"/>
  <c r="P65" i="3"/>
  <c r="E65" i="3"/>
  <c r="U65" i="3" s="1"/>
  <c r="S64" i="3"/>
  <c r="R64" i="3"/>
  <c r="Q64" i="3"/>
  <c r="P64" i="3"/>
  <c r="E64" i="3"/>
  <c r="U63" i="3"/>
  <c r="S63" i="3"/>
  <c r="R63" i="3"/>
  <c r="Q63" i="3"/>
  <c r="P63" i="3"/>
  <c r="E63" i="3"/>
  <c r="T63" i="3" s="1"/>
  <c r="O61" i="3"/>
  <c r="N61" i="3"/>
  <c r="M61" i="3"/>
  <c r="S61" i="3" s="1"/>
  <c r="L61" i="3"/>
  <c r="R61" i="3" s="1"/>
  <c r="K61" i="3"/>
  <c r="J61" i="3"/>
  <c r="I61" i="3"/>
  <c r="H61" i="3"/>
  <c r="C61" i="3"/>
  <c r="E61" i="3" s="1"/>
  <c r="B61" i="3"/>
  <c r="S60" i="3"/>
  <c r="R60" i="3"/>
  <c r="Q60" i="3"/>
  <c r="P60" i="3"/>
  <c r="E60" i="3"/>
  <c r="U60" i="3" s="1"/>
  <c r="S59" i="3"/>
  <c r="R59" i="3"/>
  <c r="Q59" i="3"/>
  <c r="P59" i="3"/>
  <c r="E59" i="3"/>
  <c r="U59" i="3" s="1"/>
  <c r="S58" i="3"/>
  <c r="R58" i="3"/>
  <c r="Q58" i="3"/>
  <c r="P58" i="3"/>
  <c r="E58" i="3"/>
  <c r="U58" i="3" s="1"/>
  <c r="U57" i="3"/>
  <c r="T57" i="3"/>
  <c r="S57" i="3"/>
  <c r="R57" i="3"/>
  <c r="Q57" i="3"/>
  <c r="P57" i="3"/>
  <c r="E57" i="3"/>
  <c r="R55" i="3"/>
  <c r="O55" i="3"/>
  <c r="N55" i="3"/>
  <c r="M55" i="3"/>
  <c r="S55" i="3" s="1"/>
  <c r="L55" i="3"/>
  <c r="K55" i="3"/>
  <c r="J55" i="3"/>
  <c r="I55" i="3"/>
  <c r="H55" i="3"/>
  <c r="G55" i="3"/>
  <c r="F55" i="3"/>
  <c r="E55" i="3"/>
  <c r="C55" i="3"/>
  <c r="B55" i="3"/>
  <c r="U54" i="3"/>
  <c r="T54" i="3"/>
  <c r="S54" i="3"/>
  <c r="R54" i="3"/>
  <c r="Q54" i="3"/>
  <c r="P54" i="3"/>
  <c r="E54" i="3"/>
  <c r="T53" i="3"/>
  <c r="S53" i="3"/>
  <c r="R53" i="3"/>
  <c r="Q53" i="3"/>
  <c r="P53" i="3"/>
  <c r="E53" i="3"/>
  <c r="U53" i="3" s="1"/>
  <c r="S52" i="3"/>
  <c r="R52" i="3"/>
  <c r="Q52" i="3"/>
  <c r="P52" i="3"/>
  <c r="E52" i="3"/>
  <c r="U51" i="3"/>
  <c r="S51" i="3"/>
  <c r="R51" i="3"/>
  <c r="Q51" i="3"/>
  <c r="P51" i="3"/>
  <c r="E51" i="3"/>
  <c r="T51" i="3" s="1"/>
  <c r="U50" i="3"/>
  <c r="T50" i="3"/>
  <c r="S50" i="3"/>
  <c r="R50" i="3"/>
  <c r="Q50" i="3"/>
  <c r="P50" i="3"/>
  <c r="E50" i="3"/>
  <c r="S49" i="3"/>
  <c r="R49" i="3"/>
  <c r="Q49" i="3"/>
  <c r="P49" i="3"/>
  <c r="E49" i="3"/>
  <c r="U49" i="3" s="1"/>
  <c r="S48" i="3"/>
  <c r="R48" i="3"/>
  <c r="Q48" i="3"/>
  <c r="P48" i="3"/>
  <c r="E48" i="3"/>
  <c r="U48" i="3" s="1"/>
  <c r="U47" i="3"/>
  <c r="T47" i="3"/>
  <c r="S47" i="3"/>
  <c r="R47" i="3"/>
  <c r="Q47" i="3"/>
  <c r="P47" i="3"/>
  <c r="E47" i="3"/>
  <c r="U46" i="3"/>
  <c r="T46" i="3"/>
  <c r="S46" i="3"/>
  <c r="R46" i="3"/>
  <c r="Q46" i="3"/>
  <c r="P46" i="3"/>
  <c r="E46" i="3"/>
  <c r="T45" i="3"/>
  <c r="S45" i="3"/>
  <c r="R45" i="3"/>
  <c r="Q45" i="3"/>
  <c r="P45" i="3"/>
  <c r="E45" i="3"/>
  <c r="S44" i="3"/>
  <c r="R44" i="3"/>
  <c r="Q44" i="3"/>
  <c r="P44" i="3"/>
  <c r="E44" i="3"/>
  <c r="O42" i="3"/>
  <c r="N42" i="3"/>
  <c r="M42" i="3"/>
  <c r="S42" i="3" s="1"/>
  <c r="L42" i="3"/>
  <c r="K42" i="3"/>
  <c r="J42" i="3"/>
  <c r="I42" i="3"/>
  <c r="H42" i="3"/>
  <c r="G42" i="3"/>
  <c r="F42" i="3"/>
  <c r="C42" i="3"/>
  <c r="B42" i="3"/>
  <c r="S41" i="3"/>
  <c r="R41" i="3"/>
  <c r="Q41" i="3"/>
  <c r="P41" i="3"/>
  <c r="E41" i="3"/>
  <c r="S40" i="3"/>
  <c r="R40" i="3"/>
  <c r="Q40" i="3"/>
  <c r="U40" i="3" s="1"/>
  <c r="P40" i="3"/>
  <c r="E40" i="3"/>
  <c r="T40" i="3" s="1"/>
  <c r="S39" i="3"/>
  <c r="R39" i="3"/>
  <c r="Q39" i="3"/>
  <c r="P39" i="3"/>
  <c r="E39" i="3"/>
  <c r="U39" i="3" s="1"/>
  <c r="S38" i="3"/>
  <c r="R38" i="3"/>
  <c r="Q38" i="3"/>
  <c r="P38" i="3"/>
  <c r="E38" i="3"/>
  <c r="U38" i="3" s="1"/>
  <c r="S37" i="3"/>
  <c r="R37" i="3"/>
  <c r="Q37" i="3"/>
  <c r="P37" i="3"/>
  <c r="E37" i="3"/>
  <c r="U37" i="3" s="1"/>
  <c r="S35" i="3"/>
  <c r="O35" i="3"/>
  <c r="N35" i="3"/>
  <c r="M35" i="3"/>
  <c r="L35" i="3"/>
  <c r="R35" i="3" s="1"/>
  <c r="K35" i="3"/>
  <c r="J35" i="3"/>
  <c r="I35" i="3"/>
  <c r="H35" i="3"/>
  <c r="P35" i="3" s="1"/>
  <c r="G35" i="3"/>
  <c r="F35" i="3"/>
  <c r="C35" i="3"/>
  <c r="B35" i="3"/>
  <c r="E35" i="3" s="1"/>
  <c r="S34" i="3"/>
  <c r="R34" i="3"/>
  <c r="Q34" i="3"/>
  <c r="P34" i="3"/>
  <c r="E34" i="3"/>
  <c r="U34" i="3" s="1"/>
  <c r="O32" i="3"/>
  <c r="S32" i="3" s="1"/>
  <c r="N32" i="3"/>
  <c r="M32" i="3"/>
  <c r="L32" i="3"/>
  <c r="K32" i="3"/>
  <c r="J32" i="3"/>
  <c r="I32" i="3"/>
  <c r="H32" i="3"/>
  <c r="P32" i="3" s="1"/>
  <c r="G32" i="3"/>
  <c r="F32" i="3"/>
  <c r="C32" i="3"/>
  <c r="B32" i="3"/>
  <c r="E32" i="3" s="1"/>
  <c r="S31" i="3"/>
  <c r="R31" i="3"/>
  <c r="Q31" i="3"/>
  <c r="P31" i="3"/>
  <c r="E31" i="3"/>
  <c r="U31" i="3" s="1"/>
  <c r="U30" i="3"/>
  <c r="T30" i="3"/>
  <c r="S30" i="3"/>
  <c r="R30" i="3"/>
  <c r="Q30" i="3"/>
  <c r="P30" i="3"/>
  <c r="E30" i="3"/>
  <c r="U29" i="3"/>
  <c r="T29" i="3"/>
  <c r="S29" i="3"/>
  <c r="R29" i="3"/>
  <c r="Q29" i="3"/>
  <c r="P29" i="3"/>
  <c r="E29" i="3"/>
  <c r="T28" i="3"/>
  <c r="S28" i="3"/>
  <c r="R28" i="3"/>
  <c r="Q28" i="3"/>
  <c r="P28" i="3"/>
  <c r="E28" i="3"/>
  <c r="U28" i="3" s="1"/>
  <c r="O26" i="3"/>
  <c r="N26" i="3"/>
  <c r="M26" i="3"/>
  <c r="S26" i="3" s="1"/>
  <c r="L26" i="3"/>
  <c r="R26" i="3" s="1"/>
  <c r="K26" i="3"/>
  <c r="J26" i="3"/>
  <c r="I26" i="3"/>
  <c r="H26" i="3"/>
  <c r="G26" i="3"/>
  <c r="F26" i="3"/>
  <c r="C26" i="3"/>
  <c r="E26" i="3" s="1"/>
  <c r="B26" i="3"/>
  <c r="S25" i="3"/>
  <c r="R25" i="3"/>
  <c r="Q25" i="3"/>
  <c r="P25" i="3"/>
  <c r="E25" i="3"/>
  <c r="U25" i="3" s="1"/>
  <c r="S24" i="3"/>
  <c r="R24" i="3"/>
  <c r="Q24" i="3"/>
  <c r="P24" i="3"/>
  <c r="E24" i="3"/>
  <c r="U23" i="3"/>
  <c r="S23" i="3"/>
  <c r="R23" i="3"/>
  <c r="Q23" i="3"/>
  <c r="P23" i="3"/>
  <c r="E23" i="3"/>
  <c r="T23" i="3" s="1"/>
  <c r="U22" i="3"/>
  <c r="T22" i="3"/>
  <c r="S22" i="3"/>
  <c r="R22" i="3"/>
  <c r="Q22" i="3"/>
  <c r="P22" i="3"/>
  <c r="E22" i="3"/>
  <c r="T21" i="3"/>
  <c r="S21" i="3"/>
  <c r="R21" i="3"/>
  <c r="Q21" i="3"/>
  <c r="P21" i="3"/>
  <c r="E21" i="3"/>
  <c r="U21" i="3" s="1"/>
  <c r="S20" i="3"/>
  <c r="R20" i="3"/>
  <c r="Q20" i="3"/>
  <c r="P20" i="3"/>
  <c r="E20" i="3"/>
  <c r="U20" i="3" s="1"/>
  <c r="U19" i="3"/>
  <c r="T19" i="3"/>
  <c r="S19" i="3"/>
  <c r="R19" i="3"/>
  <c r="Q19" i="3"/>
  <c r="P19" i="3"/>
  <c r="E19" i="3"/>
  <c r="R17" i="3"/>
  <c r="O17" i="3"/>
  <c r="S17" i="3" s="1"/>
  <c r="N17" i="3"/>
  <c r="M17" i="3"/>
  <c r="L17" i="3"/>
  <c r="K17" i="3"/>
  <c r="J17" i="3"/>
  <c r="I17" i="3"/>
  <c r="Q17" i="3" s="1"/>
  <c r="H17" i="3"/>
  <c r="P17" i="3" s="1"/>
  <c r="G17" i="3"/>
  <c r="F17" i="3"/>
  <c r="C17" i="3"/>
  <c r="B17" i="3"/>
  <c r="E17" i="3" s="1"/>
  <c r="U16" i="3"/>
  <c r="T16" i="3"/>
  <c r="S16" i="3"/>
  <c r="R16" i="3"/>
  <c r="Q16" i="3"/>
  <c r="P16" i="3"/>
  <c r="E16" i="3"/>
  <c r="T15" i="3"/>
  <c r="S15" i="3"/>
  <c r="R15" i="3"/>
  <c r="Q15" i="3"/>
  <c r="U15" i="3" s="1"/>
  <c r="P15" i="3"/>
  <c r="E15" i="3"/>
  <c r="T14" i="3"/>
  <c r="S14" i="3"/>
  <c r="R14" i="3"/>
  <c r="Q14" i="3"/>
  <c r="P14" i="3"/>
  <c r="E14" i="3"/>
  <c r="U14" i="3" s="1"/>
  <c r="S13" i="3"/>
  <c r="R13" i="3"/>
  <c r="Q13" i="3"/>
  <c r="P13" i="3"/>
  <c r="E13" i="3"/>
  <c r="U12" i="3"/>
  <c r="S12" i="3"/>
  <c r="R12" i="3"/>
  <c r="Q12" i="3"/>
  <c r="P12" i="3"/>
  <c r="E12" i="3"/>
  <c r="T12" i="3" s="1"/>
  <c r="S11" i="3"/>
  <c r="R11" i="3"/>
  <c r="Q11" i="3"/>
  <c r="U11" i="3" s="1"/>
  <c r="P11" i="3"/>
  <c r="T11" i="3" s="1"/>
  <c r="E11" i="3"/>
  <c r="S10" i="3"/>
  <c r="R10" i="3"/>
  <c r="Q10" i="3"/>
  <c r="P10" i="3"/>
  <c r="E10" i="3"/>
  <c r="U10" i="3" s="1"/>
  <c r="S9" i="3"/>
  <c r="R9" i="3"/>
  <c r="Q9" i="3"/>
  <c r="P9" i="3"/>
  <c r="E9" i="3"/>
  <c r="U96" i="2"/>
  <c r="T96" i="2"/>
  <c r="S96" i="2"/>
  <c r="R96" i="2"/>
  <c r="Q96" i="2"/>
  <c r="P96" i="2"/>
  <c r="E96" i="2"/>
  <c r="U95" i="2"/>
  <c r="T95" i="2"/>
  <c r="S95" i="2"/>
  <c r="R95" i="2"/>
  <c r="Q95" i="2"/>
  <c r="P95" i="2"/>
  <c r="E95" i="2"/>
  <c r="T94" i="2"/>
  <c r="S94" i="2"/>
  <c r="R94" i="2"/>
  <c r="Q94" i="2"/>
  <c r="P94" i="2"/>
  <c r="E94" i="2"/>
  <c r="U94" i="2" s="1"/>
  <c r="S93" i="2"/>
  <c r="R93" i="2"/>
  <c r="Q93" i="2"/>
  <c r="P93" i="2"/>
  <c r="E93" i="2"/>
  <c r="U92" i="2"/>
  <c r="S92" i="2"/>
  <c r="R92" i="2"/>
  <c r="Q92" i="2"/>
  <c r="P92" i="2"/>
  <c r="E92" i="2"/>
  <c r="T92" i="2" s="1"/>
  <c r="U91" i="2"/>
  <c r="T91" i="2"/>
  <c r="S91" i="2"/>
  <c r="R91" i="2"/>
  <c r="Q91" i="2"/>
  <c r="P91" i="2"/>
  <c r="E91" i="2"/>
  <c r="S90" i="2"/>
  <c r="R90" i="2"/>
  <c r="Q90" i="2"/>
  <c r="P90" i="2"/>
  <c r="E90" i="2"/>
  <c r="U90" i="2" s="1"/>
  <c r="S89" i="2"/>
  <c r="R89" i="2"/>
  <c r="Q89" i="2"/>
  <c r="P89" i="2"/>
  <c r="E89" i="2"/>
  <c r="U88" i="2"/>
  <c r="T88" i="2"/>
  <c r="S88" i="2"/>
  <c r="R88" i="2"/>
  <c r="Q88" i="2"/>
  <c r="P88" i="2"/>
  <c r="E88" i="2"/>
  <c r="O75" i="2"/>
  <c r="N75" i="2"/>
  <c r="M75" i="2"/>
  <c r="L75" i="2"/>
  <c r="K75" i="2"/>
  <c r="J75" i="2"/>
  <c r="I75" i="2"/>
  <c r="H75" i="2"/>
  <c r="G75" i="2"/>
  <c r="F75" i="2"/>
  <c r="C75" i="2"/>
  <c r="B75" i="2"/>
  <c r="S74" i="2"/>
  <c r="O74" i="2"/>
  <c r="N74" i="2"/>
  <c r="M74" i="2"/>
  <c r="L74" i="2"/>
  <c r="R74" i="2" s="1"/>
  <c r="K74" i="2"/>
  <c r="J74" i="2"/>
  <c r="I74" i="2"/>
  <c r="H74" i="2"/>
  <c r="P74" i="2" s="1"/>
  <c r="G74" i="2"/>
  <c r="F74" i="2"/>
  <c r="C74" i="2"/>
  <c r="B74" i="2"/>
  <c r="E74" i="2" s="1"/>
  <c r="O73" i="2"/>
  <c r="N73" i="2"/>
  <c r="M73" i="2"/>
  <c r="S73" i="2" s="1"/>
  <c r="L73" i="2"/>
  <c r="R73" i="2" s="1"/>
  <c r="K73" i="2"/>
  <c r="J73" i="2"/>
  <c r="I73" i="2"/>
  <c r="Q73" i="2" s="1"/>
  <c r="H73" i="2"/>
  <c r="P73" i="2" s="1"/>
  <c r="G73" i="2"/>
  <c r="F73" i="2"/>
  <c r="E73" i="2"/>
  <c r="C73" i="2"/>
  <c r="B73" i="2"/>
  <c r="T72" i="2"/>
  <c r="S72" i="2"/>
  <c r="R72" i="2"/>
  <c r="Q72" i="2"/>
  <c r="P72" i="2"/>
  <c r="E72" i="2"/>
  <c r="U72" i="2" s="1"/>
  <c r="S71" i="2"/>
  <c r="R71" i="2"/>
  <c r="Q71" i="2"/>
  <c r="P71" i="2"/>
  <c r="E71" i="2"/>
  <c r="O69" i="2"/>
  <c r="N69" i="2"/>
  <c r="M69" i="2"/>
  <c r="L69" i="2"/>
  <c r="K69" i="2"/>
  <c r="J69" i="2"/>
  <c r="I69" i="2"/>
  <c r="H69" i="2"/>
  <c r="G69" i="2"/>
  <c r="F69" i="2"/>
  <c r="C69" i="2"/>
  <c r="B69" i="2"/>
  <c r="O68" i="2"/>
  <c r="N68" i="2"/>
  <c r="M68" i="2"/>
  <c r="S68" i="2" s="1"/>
  <c r="L68" i="2"/>
  <c r="K68" i="2"/>
  <c r="J68" i="2"/>
  <c r="I68" i="2"/>
  <c r="Q68" i="2" s="1"/>
  <c r="H68" i="2"/>
  <c r="G68" i="2"/>
  <c r="F68" i="2"/>
  <c r="C68" i="2"/>
  <c r="B68" i="2"/>
  <c r="S67" i="2"/>
  <c r="R67" i="2"/>
  <c r="Q67" i="2"/>
  <c r="P67" i="2"/>
  <c r="E67" i="2"/>
  <c r="U67" i="2" s="1"/>
  <c r="T66" i="2"/>
  <c r="S66" i="2"/>
  <c r="R66" i="2"/>
  <c r="Q66" i="2"/>
  <c r="P66" i="2"/>
  <c r="E66" i="2"/>
  <c r="U66" i="2" s="1"/>
  <c r="S65" i="2"/>
  <c r="R65" i="2"/>
  <c r="Q65" i="2"/>
  <c r="P65" i="2"/>
  <c r="E65" i="2"/>
  <c r="U65" i="2" s="1"/>
  <c r="U64" i="2"/>
  <c r="S64" i="2"/>
  <c r="R64" i="2"/>
  <c r="Q64" i="2"/>
  <c r="P64" i="2"/>
  <c r="E64" i="2"/>
  <c r="T64" i="2" s="1"/>
  <c r="S63" i="2"/>
  <c r="R63" i="2"/>
  <c r="Q63" i="2"/>
  <c r="P63" i="2"/>
  <c r="E63" i="2"/>
  <c r="O61" i="2"/>
  <c r="N61" i="2"/>
  <c r="M61" i="2"/>
  <c r="S61" i="2" s="1"/>
  <c r="L61" i="2"/>
  <c r="R61" i="2" s="1"/>
  <c r="K61" i="2"/>
  <c r="J61" i="2"/>
  <c r="I61" i="2"/>
  <c r="H61" i="2"/>
  <c r="C61" i="2"/>
  <c r="B61" i="2"/>
  <c r="U60" i="2"/>
  <c r="S60" i="2"/>
  <c r="R60" i="2"/>
  <c r="Q60" i="2"/>
  <c r="P60" i="2"/>
  <c r="E60" i="2"/>
  <c r="T60" i="2" s="1"/>
  <c r="U59" i="2"/>
  <c r="T59" i="2"/>
  <c r="S59" i="2"/>
  <c r="R59" i="2"/>
  <c r="Q59" i="2"/>
  <c r="P59" i="2"/>
  <c r="E59" i="2"/>
  <c r="S58" i="2"/>
  <c r="R58" i="2"/>
  <c r="Q58" i="2"/>
  <c r="P58" i="2"/>
  <c r="E58" i="2"/>
  <c r="U58" i="2" s="1"/>
  <c r="S57" i="2"/>
  <c r="R57" i="2"/>
  <c r="Q57" i="2"/>
  <c r="P57" i="2"/>
  <c r="E57" i="2"/>
  <c r="U57" i="2" s="1"/>
  <c r="O55" i="2"/>
  <c r="N55" i="2"/>
  <c r="M55" i="2"/>
  <c r="S55" i="2" s="1"/>
  <c r="L55" i="2"/>
  <c r="R55" i="2" s="1"/>
  <c r="K55" i="2"/>
  <c r="J55" i="2"/>
  <c r="I55" i="2"/>
  <c r="H55" i="2"/>
  <c r="G55" i="2"/>
  <c r="F55" i="2"/>
  <c r="C55" i="2"/>
  <c r="B55" i="2"/>
  <c r="T54" i="2"/>
  <c r="S54" i="2"/>
  <c r="R54" i="2"/>
  <c r="Q54" i="2"/>
  <c r="P54" i="2"/>
  <c r="E54" i="2"/>
  <c r="U54" i="2" s="1"/>
  <c r="U53" i="2"/>
  <c r="T53" i="2"/>
  <c r="S53" i="2"/>
  <c r="R53" i="2"/>
  <c r="Q53" i="2"/>
  <c r="P53" i="2"/>
  <c r="E53" i="2"/>
  <c r="U52" i="2"/>
  <c r="T52" i="2"/>
  <c r="S52" i="2"/>
  <c r="R52" i="2"/>
  <c r="Q52" i="2"/>
  <c r="P52" i="2"/>
  <c r="E52" i="2"/>
  <c r="S51" i="2"/>
  <c r="R51" i="2"/>
  <c r="Q51" i="2"/>
  <c r="P51" i="2"/>
  <c r="E51" i="2"/>
  <c r="U51" i="2" s="1"/>
  <c r="S50" i="2"/>
  <c r="R50" i="2"/>
  <c r="Q50" i="2"/>
  <c r="P50" i="2"/>
  <c r="E50" i="2"/>
  <c r="U49" i="2"/>
  <c r="S49" i="2"/>
  <c r="R49" i="2"/>
  <c r="Q49" i="2"/>
  <c r="P49" i="2"/>
  <c r="E49" i="2"/>
  <c r="T49" i="2" s="1"/>
  <c r="U48" i="2"/>
  <c r="T48" i="2"/>
  <c r="S48" i="2"/>
  <c r="R48" i="2"/>
  <c r="Q48" i="2"/>
  <c r="P48" i="2"/>
  <c r="E48" i="2"/>
  <c r="S47" i="2"/>
  <c r="R47" i="2"/>
  <c r="Q47" i="2"/>
  <c r="P47" i="2"/>
  <c r="E47" i="2"/>
  <c r="U47" i="2" s="1"/>
  <c r="S46" i="2"/>
  <c r="R46" i="2"/>
  <c r="Q46" i="2"/>
  <c r="P46" i="2"/>
  <c r="E46" i="2"/>
  <c r="U46" i="2" s="1"/>
  <c r="U45" i="2"/>
  <c r="T45" i="2"/>
  <c r="S45" i="2"/>
  <c r="R45" i="2"/>
  <c r="Q45" i="2"/>
  <c r="P45" i="2"/>
  <c r="E45" i="2"/>
  <c r="S44" i="2"/>
  <c r="R44" i="2"/>
  <c r="Q44" i="2"/>
  <c r="P44" i="2"/>
  <c r="E44" i="2"/>
  <c r="U44" i="2" s="1"/>
  <c r="O42" i="2"/>
  <c r="N42" i="2"/>
  <c r="M42" i="2"/>
  <c r="L42" i="2"/>
  <c r="K42" i="2"/>
  <c r="J42" i="2"/>
  <c r="I42" i="2"/>
  <c r="H42" i="2"/>
  <c r="G42" i="2"/>
  <c r="F42" i="2"/>
  <c r="C42" i="2"/>
  <c r="E42" i="2" s="1"/>
  <c r="B42" i="2"/>
  <c r="U41" i="2"/>
  <c r="T41" i="2"/>
  <c r="S41" i="2"/>
  <c r="R41" i="2"/>
  <c r="Q41" i="2"/>
  <c r="P41" i="2"/>
  <c r="E41" i="2"/>
  <c r="S40" i="2"/>
  <c r="R40" i="2"/>
  <c r="Q40" i="2"/>
  <c r="P40" i="2"/>
  <c r="E40" i="2"/>
  <c r="S39" i="2"/>
  <c r="R39" i="2"/>
  <c r="Q39" i="2"/>
  <c r="P39" i="2"/>
  <c r="E39" i="2"/>
  <c r="U38" i="2"/>
  <c r="S38" i="2"/>
  <c r="R38" i="2"/>
  <c r="Q38" i="2"/>
  <c r="P38" i="2"/>
  <c r="E38" i="2"/>
  <c r="T38" i="2" s="1"/>
  <c r="U37" i="2"/>
  <c r="T37" i="2"/>
  <c r="S37" i="2"/>
  <c r="R37" i="2"/>
  <c r="Q37" i="2"/>
  <c r="P37" i="2"/>
  <c r="E37" i="2"/>
  <c r="O35" i="2"/>
  <c r="N35" i="2"/>
  <c r="R35" i="2" s="1"/>
  <c r="M35" i="2"/>
  <c r="S35" i="2" s="1"/>
  <c r="L35" i="2"/>
  <c r="K35" i="2"/>
  <c r="J35" i="2"/>
  <c r="I35" i="2"/>
  <c r="Q35" i="2" s="1"/>
  <c r="H35" i="2"/>
  <c r="G35" i="2"/>
  <c r="F35" i="2"/>
  <c r="E35" i="2"/>
  <c r="C35" i="2"/>
  <c r="B35" i="2"/>
  <c r="S34" i="2"/>
  <c r="R34" i="2"/>
  <c r="Q34" i="2"/>
  <c r="U34" i="2" s="1"/>
  <c r="P34" i="2"/>
  <c r="T34" i="2" s="1"/>
  <c r="E34" i="2"/>
  <c r="O32" i="2"/>
  <c r="N32" i="2"/>
  <c r="R32" i="2" s="1"/>
  <c r="M32" i="2"/>
  <c r="S32" i="2" s="1"/>
  <c r="L32" i="2"/>
  <c r="K32" i="2"/>
  <c r="J32" i="2"/>
  <c r="I32" i="2"/>
  <c r="H32" i="2"/>
  <c r="G32" i="2"/>
  <c r="F32" i="2"/>
  <c r="C32" i="2"/>
  <c r="B32" i="2"/>
  <c r="E32" i="2" s="1"/>
  <c r="U31" i="2"/>
  <c r="T31" i="2"/>
  <c r="S31" i="2"/>
  <c r="R31" i="2"/>
  <c r="Q31" i="2"/>
  <c r="P31" i="2"/>
  <c r="E31" i="2"/>
  <c r="S30" i="2"/>
  <c r="R30" i="2"/>
  <c r="Q30" i="2"/>
  <c r="P30" i="2"/>
  <c r="E30" i="2"/>
  <c r="T30" i="2" s="1"/>
  <c r="S29" i="2"/>
  <c r="R29" i="2"/>
  <c r="Q29" i="2"/>
  <c r="P29" i="2"/>
  <c r="E29" i="2"/>
  <c r="U29" i="2" s="1"/>
  <c r="S28" i="2"/>
  <c r="R28" i="2"/>
  <c r="Q28" i="2"/>
  <c r="P28" i="2"/>
  <c r="E28" i="2"/>
  <c r="T28" i="2" s="1"/>
  <c r="S26" i="2"/>
  <c r="R26" i="2"/>
  <c r="O26" i="2"/>
  <c r="N26" i="2"/>
  <c r="M26" i="2"/>
  <c r="L26" i="2"/>
  <c r="K26" i="2"/>
  <c r="J26" i="2"/>
  <c r="I26" i="2"/>
  <c r="Q26" i="2" s="1"/>
  <c r="H26" i="2"/>
  <c r="G26" i="2"/>
  <c r="F26" i="2"/>
  <c r="C26" i="2"/>
  <c r="B26" i="2"/>
  <c r="T25" i="2"/>
  <c r="S25" i="2"/>
  <c r="R25" i="2"/>
  <c r="Q25" i="2"/>
  <c r="P25" i="2"/>
  <c r="E25" i="2"/>
  <c r="U25" i="2" s="1"/>
  <c r="U24" i="2"/>
  <c r="T24" i="2"/>
  <c r="S24" i="2"/>
  <c r="R24" i="2"/>
  <c r="Q24" i="2"/>
  <c r="P24" i="2"/>
  <c r="E24" i="2"/>
  <c r="S23" i="2"/>
  <c r="R23" i="2"/>
  <c r="Q23" i="2"/>
  <c r="P23" i="2"/>
  <c r="E23" i="2"/>
  <c r="U23" i="2" s="1"/>
  <c r="S22" i="2"/>
  <c r="R22" i="2"/>
  <c r="Q22" i="2"/>
  <c r="P22" i="2"/>
  <c r="E22" i="2"/>
  <c r="U21" i="2"/>
  <c r="S21" i="2"/>
  <c r="R21" i="2"/>
  <c r="Q21" i="2"/>
  <c r="P21" i="2"/>
  <c r="E21" i="2"/>
  <c r="T21" i="2" s="1"/>
  <c r="U20" i="2"/>
  <c r="T20" i="2"/>
  <c r="S20" i="2"/>
  <c r="R20" i="2"/>
  <c r="Q20" i="2"/>
  <c r="P20" i="2"/>
  <c r="E20" i="2"/>
  <c r="S19" i="2"/>
  <c r="R19" i="2"/>
  <c r="Q19" i="2"/>
  <c r="P19" i="2"/>
  <c r="E19" i="2"/>
  <c r="U19" i="2" s="1"/>
  <c r="O17" i="2"/>
  <c r="N17" i="2"/>
  <c r="M17" i="2"/>
  <c r="S17" i="2" s="1"/>
  <c r="L17" i="2"/>
  <c r="R17" i="2" s="1"/>
  <c r="K17" i="2"/>
  <c r="J17" i="2"/>
  <c r="I17" i="2"/>
  <c r="Q17" i="2" s="1"/>
  <c r="H17" i="2"/>
  <c r="P17" i="2" s="1"/>
  <c r="G17" i="2"/>
  <c r="F17" i="2"/>
  <c r="C17" i="2"/>
  <c r="E17" i="2" s="1"/>
  <c r="B17" i="2"/>
  <c r="S16" i="2"/>
  <c r="R16" i="2"/>
  <c r="Q16" i="2"/>
  <c r="P16" i="2"/>
  <c r="E16" i="2"/>
  <c r="T16" i="2" s="1"/>
  <c r="T15" i="2"/>
  <c r="S15" i="2"/>
  <c r="R15" i="2"/>
  <c r="Q15" i="2"/>
  <c r="P15" i="2"/>
  <c r="E15" i="2"/>
  <c r="U15" i="2" s="1"/>
  <c r="U14" i="2"/>
  <c r="T14" i="2"/>
  <c r="S14" i="2"/>
  <c r="R14" i="2"/>
  <c r="Q14" i="2"/>
  <c r="P14" i="2"/>
  <c r="E14" i="2"/>
  <c r="T13" i="2"/>
  <c r="S13" i="2"/>
  <c r="R13" i="2"/>
  <c r="Q13" i="2"/>
  <c r="U13" i="2" s="1"/>
  <c r="P13" i="2"/>
  <c r="E13" i="2"/>
  <c r="T12" i="2"/>
  <c r="S12" i="2"/>
  <c r="R12" i="2"/>
  <c r="Q12" i="2"/>
  <c r="P12" i="2"/>
  <c r="E12" i="2"/>
  <c r="U12" i="2" s="1"/>
  <c r="S11" i="2"/>
  <c r="R11" i="2"/>
  <c r="Q11" i="2"/>
  <c r="P11" i="2"/>
  <c r="E11" i="2"/>
  <c r="U10" i="2"/>
  <c r="S10" i="2"/>
  <c r="R10" i="2"/>
  <c r="Q10" i="2"/>
  <c r="P10" i="2"/>
  <c r="E10" i="2"/>
  <c r="T10" i="2" s="1"/>
  <c r="U9" i="2"/>
  <c r="T9" i="2"/>
  <c r="S9" i="2"/>
  <c r="R9" i="2"/>
  <c r="Q9" i="2"/>
  <c r="P9" i="2"/>
  <c r="E9" i="2"/>
  <c r="U96" i="1"/>
  <c r="T96" i="1"/>
  <c r="S96" i="1"/>
  <c r="R96" i="1"/>
  <c r="Q96" i="1"/>
  <c r="P96" i="1"/>
  <c r="E96" i="1"/>
  <c r="S95" i="1"/>
  <c r="R95" i="1"/>
  <c r="Q95" i="1"/>
  <c r="P95" i="1"/>
  <c r="E95" i="1"/>
  <c r="U95" i="1" s="1"/>
  <c r="U94" i="1"/>
  <c r="T94" i="1"/>
  <c r="S94" i="1"/>
  <c r="R94" i="1"/>
  <c r="Q94" i="1"/>
  <c r="P94" i="1"/>
  <c r="E94" i="1"/>
  <c r="U93" i="1"/>
  <c r="T93" i="1"/>
  <c r="S93" i="1"/>
  <c r="R93" i="1"/>
  <c r="Q93" i="1"/>
  <c r="P93" i="1"/>
  <c r="E93" i="1"/>
  <c r="T92" i="1"/>
  <c r="S92" i="1"/>
  <c r="R92" i="1"/>
  <c r="Q92" i="1"/>
  <c r="P92" i="1"/>
  <c r="E92" i="1"/>
  <c r="U92" i="1" s="1"/>
  <c r="S91" i="1"/>
  <c r="R91" i="1"/>
  <c r="Q91" i="1"/>
  <c r="P91" i="1"/>
  <c r="E91" i="1"/>
  <c r="S90" i="1"/>
  <c r="R90" i="1"/>
  <c r="Q90" i="1"/>
  <c r="P90" i="1"/>
  <c r="E90" i="1"/>
  <c r="T90" i="1" s="1"/>
  <c r="U89" i="1"/>
  <c r="T89" i="1"/>
  <c r="S89" i="1"/>
  <c r="R89" i="1"/>
  <c r="Q89" i="1"/>
  <c r="P89" i="1"/>
  <c r="E89" i="1"/>
  <c r="U88" i="1"/>
  <c r="T88" i="1"/>
  <c r="S88" i="1"/>
  <c r="R88" i="1"/>
  <c r="Q88" i="1"/>
  <c r="P88" i="1"/>
  <c r="E88" i="1"/>
  <c r="W75" i="1"/>
  <c r="V75" i="1"/>
  <c r="O75" i="1"/>
  <c r="N75" i="1"/>
  <c r="M75" i="1"/>
  <c r="L75" i="1"/>
  <c r="K75" i="1"/>
  <c r="J75" i="1"/>
  <c r="I75" i="1"/>
  <c r="H75" i="1"/>
  <c r="G75" i="1"/>
  <c r="F75" i="1"/>
  <c r="C75" i="1"/>
  <c r="B75" i="1"/>
  <c r="O74" i="1"/>
  <c r="S74" i="1" s="1"/>
  <c r="N74" i="1"/>
  <c r="M74" i="1"/>
  <c r="L74" i="1"/>
  <c r="R74" i="1" s="1"/>
  <c r="K74" i="1"/>
  <c r="J74" i="1"/>
  <c r="I74" i="1"/>
  <c r="H74" i="1"/>
  <c r="P74" i="1" s="1"/>
  <c r="G74" i="1"/>
  <c r="F74" i="1"/>
  <c r="C74" i="1"/>
  <c r="B74" i="1"/>
  <c r="E74" i="1" s="1"/>
  <c r="O73" i="1"/>
  <c r="N73" i="1"/>
  <c r="P73" i="1" s="1"/>
  <c r="M73" i="1"/>
  <c r="S73" i="1" s="1"/>
  <c r="L73" i="1"/>
  <c r="K73" i="1"/>
  <c r="J73" i="1"/>
  <c r="I73" i="1"/>
  <c r="Q73" i="1" s="1"/>
  <c r="H73" i="1"/>
  <c r="G73" i="1"/>
  <c r="F73" i="1"/>
  <c r="E73" i="1"/>
  <c r="C73" i="1"/>
  <c r="B73" i="1"/>
  <c r="S72" i="1"/>
  <c r="R72" i="1"/>
  <c r="Q72" i="1"/>
  <c r="P72" i="1"/>
  <c r="T72" i="1" s="1"/>
  <c r="E72" i="1"/>
  <c r="S71" i="1"/>
  <c r="R71" i="1"/>
  <c r="Q71" i="1"/>
  <c r="P71" i="1"/>
  <c r="E71" i="1"/>
  <c r="W69" i="1"/>
  <c r="V69" i="1"/>
  <c r="O69" i="1"/>
  <c r="N69" i="1"/>
  <c r="R69" i="1" s="1"/>
  <c r="M69" i="1"/>
  <c r="L69" i="1"/>
  <c r="K69" i="1"/>
  <c r="J69" i="1"/>
  <c r="I69" i="1"/>
  <c r="H69" i="1"/>
  <c r="G69" i="1"/>
  <c r="F69" i="1"/>
  <c r="C69" i="1"/>
  <c r="B69" i="1"/>
  <c r="O68" i="1"/>
  <c r="N68" i="1"/>
  <c r="M68" i="1"/>
  <c r="S68" i="1" s="1"/>
  <c r="L68" i="1"/>
  <c r="K68" i="1"/>
  <c r="J68" i="1"/>
  <c r="I68" i="1"/>
  <c r="H68" i="1"/>
  <c r="G68" i="1"/>
  <c r="F68" i="1"/>
  <c r="C68" i="1"/>
  <c r="B68" i="1"/>
  <c r="E68" i="1" s="1"/>
  <c r="U67" i="1"/>
  <c r="T67" i="1"/>
  <c r="S67" i="1"/>
  <c r="R67" i="1"/>
  <c r="Q67" i="1"/>
  <c r="P67" i="1"/>
  <c r="E67" i="1"/>
  <c r="U66" i="1"/>
  <c r="T66" i="1"/>
  <c r="S66" i="1"/>
  <c r="R66" i="1"/>
  <c r="Q66" i="1"/>
  <c r="P66" i="1"/>
  <c r="E66" i="1"/>
  <c r="T65" i="1"/>
  <c r="S65" i="1"/>
  <c r="R65" i="1"/>
  <c r="Q65" i="1"/>
  <c r="P65" i="1"/>
  <c r="E65" i="1"/>
  <c r="U65" i="1" s="1"/>
  <c r="S64" i="1"/>
  <c r="R64" i="1"/>
  <c r="Q64" i="1"/>
  <c r="P64" i="1"/>
  <c r="E64" i="1"/>
  <c r="S63" i="1"/>
  <c r="R63" i="1"/>
  <c r="Q63" i="1"/>
  <c r="P63" i="1"/>
  <c r="E63" i="1"/>
  <c r="U63" i="1" s="1"/>
  <c r="S61" i="1"/>
  <c r="O61" i="1"/>
  <c r="N61" i="1"/>
  <c r="M61" i="1"/>
  <c r="L61" i="1"/>
  <c r="R61" i="1" s="1"/>
  <c r="K61" i="1"/>
  <c r="J61" i="1"/>
  <c r="I61" i="1"/>
  <c r="H61" i="1"/>
  <c r="C61" i="1"/>
  <c r="B61" i="1"/>
  <c r="S60" i="1"/>
  <c r="R60" i="1"/>
  <c r="Q60" i="1"/>
  <c r="P60" i="1"/>
  <c r="E60" i="1"/>
  <c r="U60" i="1" s="1"/>
  <c r="S59" i="1"/>
  <c r="R59" i="1"/>
  <c r="Q59" i="1"/>
  <c r="P59" i="1"/>
  <c r="E59" i="1"/>
  <c r="U59" i="1" s="1"/>
  <c r="T58" i="1"/>
  <c r="S58" i="1"/>
  <c r="R58" i="1"/>
  <c r="Q58" i="1"/>
  <c r="P58" i="1"/>
  <c r="E58" i="1"/>
  <c r="U58" i="1" s="1"/>
  <c r="S57" i="1"/>
  <c r="R57" i="1"/>
  <c r="Q57" i="1"/>
  <c r="P57" i="1"/>
  <c r="E57" i="1"/>
  <c r="U57" i="1" s="1"/>
  <c r="W55" i="1"/>
  <c r="V55" i="1"/>
  <c r="O55" i="1"/>
  <c r="N55" i="1"/>
  <c r="M55" i="1"/>
  <c r="L55" i="1"/>
  <c r="R55" i="1" s="1"/>
  <c r="K55" i="1"/>
  <c r="J55" i="1"/>
  <c r="I55" i="1"/>
  <c r="H55" i="1"/>
  <c r="G55" i="1"/>
  <c r="F55" i="1"/>
  <c r="C55" i="1"/>
  <c r="B55" i="1"/>
  <c r="T54" i="1"/>
  <c r="S54" i="1"/>
  <c r="R54" i="1"/>
  <c r="Q54" i="1"/>
  <c r="P54" i="1"/>
  <c r="E54" i="1"/>
  <c r="U54" i="1" s="1"/>
  <c r="T53" i="1"/>
  <c r="S53" i="1"/>
  <c r="R53" i="1"/>
  <c r="Q53" i="1"/>
  <c r="U53" i="1" s="1"/>
  <c r="P53" i="1"/>
  <c r="E53" i="1"/>
  <c r="U52" i="1"/>
  <c r="T52" i="1"/>
  <c r="S52" i="1"/>
  <c r="R52" i="1"/>
  <c r="Q52" i="1"/>
  <c r="P52" i="1"/>
  <c r="E52" i="1"/>
  <c r="S51" i="1"/>
  <c r="R51" i="1"/>
  <c r="Q51" i="1"/>
  <c r="P51" i="1"/>
  <c r="E51" i="1"/>
  <c r="U51" i="1" s="1"/>
  <c r="S50" i="1"/>
  <c r="R50" i="1"/>
  <c r="Q50" i="1"/>
  <c r="P50" i="1"/>
  <c r="E50" i="1"/>
  <c r="U49" i="1"/>
  <c r="S49" i="1"/>
  <c r="R49" i="1"/>
  <c r="Q49" i="1"/>
  <c r="P49" i="1"/>
  <c r="E49" i="1"/>
  <c r="T49" i="1" s="1"/>
  <c r="S48" i="1"/>
  <c r="R48" i="1"/>
  <c r="Q48" i="1"/>
  <c r="P48" i="1"/>
  <c r="E48" i="1"/>
  <c r="U48" i="1" s="1"/>
  <c r="S47" i="1"/>
  <c r="R47" i="1"/>
  <c r="Q47" i="1"/>
  <c r="P47" i="1"/>
  <c r="E47" i="1"/>
  <c r="U47" i="1" s="1"/>
  <c r="S46" i="1"/>
  <c r="R46" i="1"/>
  <c r="Q46" i="1"/>
  <c r="P46" i="1"/>
  <c r="E46" i="1"/>
  <c r="U46" i="1" s="1"/>
  <c r="U45" i="1"/>
  <c r="T45" i="1"/>
  <c r="S45" i="1"/>
  <c r="R45" i="1"/>
  <c r="Q45" i="1"/>
  <c r="P45" i="1"/>
  <c r="E45" i="1"/>
  <c r="U44" i="1"/>
  <c r="T44" i="1"/>
  <c r="S44" i="1"/>
  <c r="R44" i="1"/>
  <c r="Q44" i="1"/>
  <c r="P44" i="1"/>
  <c r="E44" i="1"/>
  <c r="O42" i="1"/>
  <c r="N42" i="1"/>
  <c r="M42" i="1"/>
  <c r="S42" i="1" s="1"/>
  <c r="L42" i="1"/>
  <c r="R42" i="1" s="1"/>
  <c r="K42" i="1"/>
  <c r="J42" i="1"/>
  <c r="I42" i="1"/>
  <c r="H42" i="1"/>
  <c r="G42" i="1"/>
  <c r="F42" i="1"/>
  <c r="C42" i="1"/>
  <c r="E42" i="1" s="1"/>
  <c r="B42" i="1"/>
  <c r="U41" i="1"/>
  <c r="T41" i="1"/>
  <c r="S41" i="1"/>
  <c r="R41" i="1"/>
  <c r="Q41" i="1"/>
  <c r="P41" i="1"/>
  <c r="E41" i="1"/>
  <c r="S40" i="1"/>
  <c r="R40" i="1"/>
  <c r="Q40" i="1"/>
  <c r="P40" i="1"/>
  <c r="T40" i="1" s="1"/>
  <c r="E40" i="1"/>
  <c r="S39" i="1"/>
  <c r="R39" i="1"/>
  <c r="Q39" i="1"/>
  <c r="P39" i="1"/>
  <c r="E39" i="1"/>
  <c r="U38" i="1"/>
  <c r="S38" i="1"/>
  <c r="R38" i="1"/>
  <c r="Q38" i="1"/>
  <c r="P38" i="1"/>
  <c r="E38" i="1"/>
  <c r="U37" i="1"/>
  <c r="T37" i="1"/>
  <c r="S37" i="1"/>
  <c r="R37" i="1"/>
  <c r="Q37" i="1"/>
  <c r="P37" i="1"/>
  <c r="E37" i="1"/>
  <c r="S35" i="1"/>
  <c r="R35" i="1"/>
  <c r="Q35" i="1"/>
  <c r="O35" i="1"/>
  <c r="N35" i="1"/>
  <c r="M35" i="1"/>
  <c r="L35" i="1"/>
  <c r="K35" i="1"/>
  <c r="J35" i="1"/>
  <c r="I35" i="1"/>
  <c r="H35" i="1"/>
  <c r="P35" i="1" s="1"/>
  <c r="G35" i="1"/>
  <c r="F35" i="1"/>
  <c r="C35" i="1"/>
  <c r="B35" i="1"/>
  <c r="E35" i="1" s="1"/>
  <c r="T34" i="1"/>
  <c r="S34" i="1"/>
  <c r="R34" i="1"/>
  <c r="Q34" i="1"/>
  <c r="P34" i="1"/>
  <c r="E34" i="1"/>
  <c r="U34" i="1" s="1"/>
  <c r="S32" i="1"/>
  <c r="O32" i="1"/>
  <c r="N32" i="1"/>
  <c r="R32" i="1" s="1"/>
  <c r="M32" i="1"/>
  <c r="L32" i="1"/>
  <c r="K32" i="1"/>
  <c r="J32" i="1"/>
  <c r="I32" i="1"/>
  <c r="Q32" i="1" s="1"/>
  <c r="H32" i="1"/>
  <c r="G32" i="1"/>
  <c r="F32" i="1"/>
  <c r="C32" i="1"/>
  <c r="B32" i="1"/>
  <c r="S31" i="1"/>
  <c r="R31" i="1"/>
  <c r="Q31" i="1"/>
  <c r="U31" i="1" s="1"/>
  <c r="P31" i="1"/>
  <c r="T31" i="1" s="1"/>
  <c r="E31" i="1"/>
  <c r="U30" i="1"/>
  <c r="S30" i="1"/>
  <c r="R30" i="1"/>
  <c r="Q30" i="1"/>
  <c r="P30" i="1"/>
  <c r="T30" i="1" s="1"/>
  <c r="E30" i="1"/>
  <c r="S29" i="1"/>
  <c r="R29" i="1"/>
  <c r="Q29" i="1"/>
  <c r="P29" i="1"/>
  <c r="E29" i="1"/>
  <c r="U29" i="1" s="1"/>
  <c r="U28" i="1"/>
  <c r="T28" i="1"/>
  <c r="S28" i="1"/>
  <c r="R28" i="1"/>
  <c r="Q28" i="1"/>
  <c r="P28" i="1"/>
  <c r="E28" i="1"/>
  <c r="O26" i="1"/>
  <c r="N26" i="1"/>
  <c r="M26" i="1"/>
  <c r="S26" i="1" s="1"/>
  <c r="L26" i="1"/>
  <c r="R26" i="1" s="1"/>
  <c r="K26" i="1"/>
  <c r="J26" i="1"/>
  <c r="I26" i="1"/>
  <c r="H26" i="1"/>
  <c r="G26" i="1"/>
  <c r="F26" i="1"/>
  <c r="C26" i="1"/>
  <c r="B26" i="1"/>
  <c r="E26" i="1" s="1"/>
  <c r="S25" i="1"/>
  <c r="R25" i="1"/>
  <c r="Q25" i="1"/>
  <c r="P25" i="1"/>
  <c r="E25" i="1"/>
  <c r="T25" i="1" s="1"/>
  <c r="U24" i="1"/>
  <c r="T24" i="1"/>
  <c r="S24" i="1"/>
  <c r="R24" i="1"/>
  <c r="Q24" i="1"/>
  <c r="P24" i="1"/>
  <c r="E24" i="1"/>
  <c r="T23" i="1"/>
  <c r="S23" i="1"/>
  <c r="R23" i="1"/>
  <c r="Q23" i="1"/>
  <c r="P23" i="1"/>
  <c r="E23" i="1"/>
  <c r="U23" i="1" s="1"/>
  <c r="S22" i="1"/>
  <c r="R22" i="1"/>
  <c r="Q22" i="1"/>
  <c r="P22" i="1"/>
  <c r="E22" i="1"/>
  <c r="S21" i="1"/>
  <c r="R21" i="1"/>
  <c r="Q21" i="1"/>
  <c r="P21" i="1"/>
  <c r="E21" i="1"/>
  <c r="T21" i="1" s="1"/>
  <c r="U20" i="1"/>
  <c r="T20" i="1"/>
  <c r="S20" i="1"/>
  <c r="R20" i="1"/>
  <c r="Q20" i="1"/>
  <c r="P20" i="1"/>
  <c r="E20" i="1"/>
  <c r="U19" i="1"/>
  <c r="T19" i="1"/>
  <c r="S19" i="1"/>
  <c r="R19" i="1"/>
  <c r="Q19" i="1"/>
  <c r="P19" i="1"/>
  <c r="E19" i="1"/>
  <c r="W17" i="1"/>
  <c r="V17" i="1"/>
  <c r="S17" i="1"/>
  <c r="R17" i="1"/>
  <c r="O17" i="1"/>
  <c r="N17" i="1"/>
  <c r="M17" i="1"/>
  <c r="L17" i="1"/>
  <c r="K17" i="1"/>
  <c r="J17" i="1"/>
  <c r="I17" i="1"/>
  <c r="Q17" i="1" s="1"/>
  <c r="H17" i="1"/>
  <c r="P17" i="1" s="1"/>
  <c r="G17" i="1"/>
  <c r="F17" i="1"/>
  <c r="C17" i="1"/>
  <c r="E17" i="1" s="1"/>
  <c r="B17" i="1"/>
  <c r="U16" i="1"/>
  <c r="S16" i="1"/>
  <c r="R16" i="1"/>
  <c r="Q16" i="1"/>
  <c r="P16" i="1"/>
  <c r="E16" i="1"/>
  <c r="T16" i="1" s="1"/>
  <c r="S15" i="1"/>
  <c r="R15" i="1"/>
  <c r="Q15" i="1"/>
  <c r="U15" i="1" s="1"/>
  <c r="P15" i="1"/>
  <c r="T15" i="1" s="1"/>
  <c r="E15" i="1"/>
  <c r="U14" i="1"/>
  <c r="S14" i="1"/>
  <c r="R14" i="1"/>
  <c r="Q14" i="1"/>
  <c r="P14" i="1"/>
  <c r="T14" i="1" s="1"/>
  <c r="E14" i="1"/>
  <c r="S13" i="1"/>
  <c r="R13" i="1"/>
  <c r="Q13" i="1"/>
  <c r="P13" i="1"/>
  <c r="E13" i="1"/>
  <c r="U13" i="1" s="1"/>
  <c r="U12" i="1"/>
  <c r="T12" i="1"/>
  <c r="S12" i="1"/>
  <c r="R12" i="1"/>
  <c r="Q12" i="1"/>
  <c r="P12" i="1"/>
  <c r="E12" i="1"/>
  <c r="U11" i="1"/>
  <c r="T11" i="1"/>
  <c r="S11" i="1"/>
  <c r="R11" i="1"/>
  <c r="Q11" i="1"/>
  <c r="P11" i="1"/>
  <c r="E11" i="1"/>
  <c r="T10" i="1"/>
  <c r="S10" i="1"/>
  <c r="R10" i="1"/>
  <c r="Q10" i="1"/>
  <c r="P10" i="1"/>
  <c r="E10" i="1"/>
  <c r="U10" i="1" s="1"/>
  <c r="S9" i="1"/>
  <c r="R9" i="1"/>
  <c r="Q9" i="1"/>
  <c r="P9" i="1"/>
  <c r="E9" i="1"/>
  <c r="E68" i="12" l="1"/>
  <c r="P68" i="12"/>
  <c r="Q68" i="12"/>
  <c r="U57" i="12"/>
  <c r="E61" i="12"/>
  <c r="T58" i="12"/>
  <c r="T47" i="12"/>
  <c r="P42" i="12"/>
  <c r="Q42" i="12"/>
  <c r="E32" i="12"/>
  <c r="R32" i="12"/>
  <c r="P32" i="12"/>
  <c r="Q32" i="12"/>
  <c r="E69" i="12"/>
  <c r="Q26" i="12"/>
  <c r="E26" i="12"/>
  <c r="P26" i="12"/>
  <c r="S75" i="12"/>
  <c r="P61" i="12"/>
  <c r="P75" i="12"/>
  <c r="T75" i="12" s="1"/>
  <c r="Q61" i="12"/>
  <c r="Q75" i="12"/>
  <c r="S69" i="12"/>
  <c r="E75" i="12"/>
  <c r="R75" i="12"/>
  <c r="T111" i="12"/>
  <c r="T105" i="12"/>
  <c r="T103" i="12"/>
  <c r="U108" i="12"/>
  <c r="E82" i="12"/>
  <c r="E68" i="11"/>
  <c r="T65" i="11"/>
  <c r="P68" i="11"/>
  <c r="T64" i="11"/>
  <c r="Q68" i="11"/>
  <c r="P61" i="11"/>
  <c r="T51" i="11"/>
  <c r="S69" i="11"/>
  <c r="E55" i="11"/>
  <c r="S55" i="11"/>
  <c r="P55" i="11"/>
  <c r="P42" i="11"/>
  <c r="Q42" i="11"/>
  <c r="P32" i="11"/>
  <c r="Q32" i="11"/>
  <c r="T28" i="11"/>
  <c r="E26" i="11"/>
  <c r="E69" i="11"/>
  <c r="R69" i="11"/>
  <c r="P26" i="11"/>
  <c r="Q26" i="11"/>
  <c r="Q55" i="11"/>
  <c r="T49" i="11"/>
  <c r="R55" i="11"/>
  <c r="P69" i="11"/>
  <c r="Q61" i="11"/>
  <c r="T60" i="11"/>
  <c r="E75" i="11"/>
  <c r="U103" i="11"/>
  <c r="T100" i="11"/>
  <c r="T107" i="11"/>
  <c r="T111" i="11"/>
  <c r="T99" i="11"/>
  <c r="T65" i="10"/>
  <c r="E68" i="10"/>
  <c r="E61" i="10"/>
  <c r="U52" i="10"/>
  <c r="U39" i="10"/>
  <c r="E42" i="10"/>
  <c r="S42" i="10"/>
  <c r="Q32" i="10"/>
  <c r="P32" i="10"/>
  <c r="Q26" i="10"/>
  <c r="T24" i="10"/>
  <c r="Q55" i="10"/>
  <c r="Q69" i="10"/>
  <c r="U69" i="10" s="1"/>
  <c r="T49" i="10"/>
  <c r="R55" i="10"/>
  <c r="R75" i="10"/>
  <c r="P75" i="10"/>
  <c r="T75" i="10" s="1"/>
  <c r="P61" i="10"/>
  <c r="Q75" i="10"/>
  <c r="Q61" i="10"/>
  <c r="E69" i="10"/>
  <c r="S69" i="10"/>
  <c r="U102" i="10"/>
  <c r="T107" i="10"/>
  <c r="U109" i="10"/>
  <c r="T105" i="10"/>
  <c r="E82" i="10"/>
  <c r="U63" i="9"/>
  <c r="E68" i="9"/>
  <c r="T57" i="9"/>
  <c r="E61" i="9"/>
  <c r="P42" i="9"/>
  <c r="Q42" i="9"/>
  <c r="E42" i="9"/>
  <c r="T29" i="9"/>
  <c r="P32" i="9"/>
  <c r="Q32" i="9"/>
  <c r="E32" i="9"/>
  <c r="T32" i="9" s="1"/>
  <c r="S26" i="9"/>
  <c r="P26" i="9"/>
  <c r="Q26" i="9"/>
  <c r="E69" i="9"/>
  <c r="S55" i="9"/>
  <c r="Q61" i="9"/>
  <c r="P69" i="9"/>
  <c r="T69" i="9" s="1"/>
  <c r="E75" i="9"/>
  <c r="T59" i="9"/>
  <c r="Q69" i="9"/>
  <c r="U69" i="9" s="1"/>
  <c r="P61" i="9"/>
  <c r="U106" i="9"/>
  <c r="T105" i="9"/>
  <c r="E82" i="9"/>
  <c r="P68" i="8"/>
  <c r="Q68" i="8"/>
  <c r="E68" i="8"/>
  <c r="U57" i="8"/>
  <c r="T52" i="8"/>
  <c r="R75" i="8"/>
  <c r="P42" i="8"/>
  <c r="Q42" i="8"/>
  <c r="R42" i="8"/>
  <c r="U28" i="8"/>
  <c r="Q32" i="8"/>
  <c r="T29" i="8"/>
  <c r="P32" i="8"/>
  <c r="E75" i="8"/>
  <c r="Q26" i="8"/>
  <c r="T24" i="8"/>
  <c r="R69" i="8"/>
  <c r="S69" i="8"/>
  <c r="E55" i="8"/>
  <c r="P75" i="8"/>
  <c r="T75" i="8" s="1"/>
  <c r="P55" i="8"/>
  <c r="Q55" i="8"/>
  <c r="E69" i="8"/>
  <c r="Q75" i="8"/>
  <c r="U75" i="8" s="1"/>
  <c r="P69" i="8"/>
  <c r="T69" i="8" s="1"/>
  <c r="P61" i="8"/>
  <c r="Q69" i="8"/>
  <c r="U69" i="8" s="1"/>
  <c r="Q61" i="8"/>
  <c r="S75" i="8"/>
  <c r="T103" i="8"/>
  <c r="U101" i="8"/>
  <c r="T63" i="7"/>
  <c r="Q68" i="7"/>
  <c r="T57" i="7"/>
  <c r="T58" i="7"/>
  <c r="T52" i="7"/>
  <c r="R55" i="7"/>
  <c r="E55" i="7"/>
  <c r="T44" i="7"/>
  <c r="P42" i="7"/>
  <c r="E32" i="7"/>
  <c r="T28" i="7"/>
  <c r="R69" i="7"/>
  <c r="S75" i="7"/>
  <c r="R75" i="7"/>
  <c r="P55" i="7"/>
  <c r="T55" i="7" s="1"/>
  <c r="Q75" i="7"/>
  <c r="U75" i="7" s="1"/>
  <c r="P61" i="7"/>
  <c r="S69" i="7"/>
  <c r="Q61" i="7"/>
  <c r="P69" i="7"/>
  <c r="T69" i="7" s="1"/>
  <c r="Q69" i="7"/>
  <c r="U69" i="7" s="1"/>
  <c r="P75" i="7"/>
  <c r="T75" i="7" s="1"/>
  <c r="T107" i="7"/>
  <c r="U100" i="7"/>
  <c r="P68" i="6"/>
  <c r="U57" i="6"/>
  <c r="U51" i="6"/>
  <c r="T52" i="6"/>
  <c r="E42" i="6"/>
  <c r="E32" i="6"/>
  <c r="P32" i="6"/>
  <c r="Q32" i="6"/>
  <c r="P26" i="6"/>
  <c r="Q26" i="6"/>
  <c r="E26" i="6"/>
  <c r="U26" i="6" s="1"/>
  <c r="S75" i="6"/>
  <c r="E55" i="6"/>
  <c r="E69" i="6"/>
  <c r="R55" i="6"/>
  <c r="S55" i="6"/>
  <c r="R75" i="6"/>
  <c r="R69" i="6"/>
  <c r="S69" i="6"/>
  <c r="U111" i="6"/>
  <c r="Q68" i="5"/>
  <c r="U50" i="5"/>
  <c r="E75" i="5"/>
  <c r="E69" i="5"/>
  <c r="P42" i="5"/>
  <c r="Q42" i="5"/>
  <c r="U29" i="5"/>
  <c r="Q26" i="5"/>
  <c r="T24" i="5"/>
  <c r="P55" i="5"/>
  <c r="Q55" i="5"/>
  <c r="T49" i="5"/>
  <c r="E55" i="5"/>
  <c r="R69" i="5"/>
  <c r="R75" i="5"/>
  <c r="S69" i="5"/>
  <c r="P61" i="5"/>
  <c r="P69" i="5"/>
  <c r="T69" i="5" s="1"/>
  <c r="P75" i="5"/>
  <c r="T75" i="5" s="1"/>
  <c r="Q61" i="5"/>
  <c r="Q69" i="5"/>
  <c r="U69" i="5" s="1"/>
  <c r="Q75" i="5"/>
  <c r="U75" i="5" s="1"/>
  <c r="S97" i="5"/>
  <c r="L114" i="5"/>
  <c r="R114" i="5" s="1"/>
  <c r="T100" i="5"/>
  <c r="E68" i="4"/>
  <c r="R68" i="4"/>
  <c r="S68" i="4"/>
  <c r="P68" i="4"/>
  <c r="T64" i="4"/>
  <c r="Q68" i="4"/>
  <c r="U68" i="4" s="1"/>
  <c r="Q61" i="4"/>
  <c r="U57" i="4"/>
  <c r="T52" i="4"/>
  <c r="T48" i="4"/>
  <c r="S75" i="4"/>
  <c r="E55" i="4"/>
  <c r="E69" i="4"/>
  <c r="U29" i="4"/>
  <c r="T28" i="4"/>
  <c r="P32" i="4"/>
  <c r="T32" i="4" s="1"/>
  <c r="Q32" i="4"/>
  <c r="P26" i="4"/>
  <c r="P55" i="4"/>
  <c r="Q55" i="4"/>
  <c r="Q69" i="4"/>
  <c r="U69" i="4" s="1"/>
  <c r="R69" i="4"/>
  <c r="T59" i="4"/>
  <c r="S69" i="4"/>
  <c r="P75" i="4"/>
  <c r="T75" i="4" s="1"/>
  <c r="P69" i="4"/>
  <c r="T69" i="4" s="1"/>
  <c r="Q75" i="4"/>
  <c r="U75" i="4" s="1"/>
  <c r="U98" i="4"/>
  <c r="T105" i="4"/>
  <c r="Q68" i="3"/>
  <c r="T65" i="3"/>
  <c r="T58" i="3"/>
  <c r="E75" i="3"/>
  <c r="R75" i="3"/>
  <c r="S75" i="3"/>
  <c r="R42" i="3"/>
  <c r="T39" i="3"/>
  <c r="Q42" i="3"/>
  <c r="Q32" i="3"/>
  <c r="R32" i="3"/>
  <c r="E69" i="3"/>
  <c r="S69" i="3"/>
  <c r="P26" i="3"/>
  <c r="Q26" i="3"/>
  <c r="T25" i="3"/>
  <c r="Q55" i="3"/>
  <c r="R69" i="3"/>
  <c r="P61" i="3"/>
  <c r="P75" i="3"/>
  <c r="T75" i="3" s="1"/>
  <c r="P69" i="3"/>
  <c r="T69" i="3" s="1"/>
  <c r="Q75" i="3"/>
  <c r="U75" i="3" s="1"/>
  <c r="Q61" i="3"/>
  <c r="Q69" i="3"/>
  <c r="U69" i="3" s="1"/>
  <c r="R97" i="3"/>
  <c r="T108" i="3"/>
  <c r="T110" i="3"/>
  <c r="E82" i="3"/>
  <c r="R68" i="2"/>
  <c r="E68" i="2"/>
  <c r="T65" i="2"/>
  <c r="P68" i="2"/>
  <c r="T44" i="2"/>
  <c r="S69" i="2"/>
  <c r="R75" i="2"/>
  <c r="R42" i="2"/>
  <c r="Q42" i="2"/>
  <c r="P42" i="2"/>
  <c r="T29" i="2"/>
  <c r="U28" i="2"/>
  <c r="P26" i="2"/>
  <c r="E26" i="2"/>
  <c r="P69" i="2"/>
  <c r="T69" i="2" s="1"/>
  <c r="Q55" i="2"/>
  <c r="P55" i="2"/>
  <c r="E69" i="2"/>
  <c r="E61" i="2"/>
  <c r="U61" i="2" s="1"/>
  <c r="S75" i="2"/>
  <c r="P61" i="2"/>
  <c r="Q61" i="2"/>
  <c r="R69" i="2"/>
  <c r="E75" i="2"/>
  <c r="U100" i="2"/>
  <c r="T104" i="2"/>
  <c r="U102" i="2"/>
  <c r="R68" i="1"/>
  <c r="P68" i="1"/>
  <c r="E61" i="1"/>
  <c r="T57" i="1"/>
  <c r="S55" i="1"/>
  <c r="E55" i="1"/>
  <c r="T48" i="1"/>
  <c r="T47" i="1"/>
  <c r="Q42" i="1"/>
  <c r="P42" i="1"/>
  <c r="S75" i="1"/>
  <c r="R75" i="1"/>
  <c r="E32" i="1"/>
  <c r="U32" i="1" s="1"/>
  <c r="U25" i="1"/>
  <c r="P26" i="1"/>
  <c r="Q26" i="1"/>
  <c r="P55" i="1"/>
  <c r="T55" i="1" s="1"/>
  <c r="Q55" i="1"/>
  <c r="U55" i="1" s="1"/>
  <c r="E69" i="1"/>
  <c r="T60" i="1"/>
  <c r="Q69" i="1"/>
  <c r="U69" i="1" s="1"/>
  <c r="Q75" i="1"/>
  <c r="U75" i="1" s="1"/>
  <c r="P61" i="1"/>
  <c r="T106" i="1"/>
  <c r="E82" i="1"/>
  <c r="U35" i="1"/>
  <c r="T35" i="1"/>
  <c r="U17" i="1"/>
  <c r="T17" i="1"/>
  <c r="T9" i="1"/>
  <c r="U9" i="1"/>
  <c r="U21" i="1"/>
  <c r="Q68" i="1"/>
  <c r="U72" i="1"/>
  <c r="P75" i="1"/>
  <c r="T75" i="1" s="1"/>
  <c r="S87" i="1"/>
  <c r="T91" i="1"/>
  <c r="U91" i="1"/>
  <c r="U16" i="2"/>
  <c r="U30" i="2"/>
  <c r="S42" i="2"/>
  <c r="T46" i="2"/>
  <c r="T57" i="2"/>
  <c r="T67" i="2"/>
  <c r="U74" i="2"/>
  <c r="T74" i="2"/>
  <c r="U73" i="2"/>
  <c r="T73" i="2"/>
  <c r="U71" i="2"/>
  <c r="T71" i="2"/>
  <c r="T10" i="3"/>
  <c r="T49" i="3"/>
  <c r="P73" i="3"/>
  <c r="T22" i="1"/>
  <c r="U22" i="1"/>
  <c r="U61" i="1"/>
  <c r="T61" i="1"/>
  <c r="U35" i="2"/>
  <c r="U40" i="2"/>
  <c r="U68" i="2"/>
  <c r="T68" i="2"/>
  <c r="U63" i="2"/>
  <c r="R87" i="2"/>
  <c r="E42" i="3"/>
  <c r="U61" i="3"/>
  <c r="T61" i="3"/>
  <c r="U26" i="1"/>
  <c r="T26" i="1"/>
  <c r="T39" i="1"/>
  <c r="U39" i="1"/>
  <c r="T64" i="1"/>
  <c r="U64" i="1"/>
  <c r="T24" i="3"/>
  <c r="U24" i="3"/>
  <c r="T64" i="3"/>
  <c r="U64" i="3"/>
  <c r="P32" i="1"/>
  <c r="T32" i="1" s="1"/>
  <c r="Q61" i="1"/>
  <c r="U74" i="1"/>
  <c r="T74" i="1"/>
  <c r="U73" i="1"/>
  <c r="T73" i="1"/>
  <c r="T71" i="1"/>
  <c r="U71" i="1"/>
  <c r="Q74" i="1"/>
  <c r="T11" i="2"/>
  <c r="U11" i="2"/>
  <c r="T38" i="1"/>
  <c r="T50" i="1"/>
  <c r="U50" i="1"/>
  <c r="U68" i="1"/>
  <c r="T68" i="1"/>
  <c r="T63" i="1"/>
  <c r="S69" i="1"/>
  <c r="E75" i="1"/>
  <c r="U87" i="1"/>
  <c r="E87" i="1"/>
  <c r="E115" i="1" s="1"/>
  <c r="T87" i="1"/>
  <c r="P35" i="2"/>
  <c r="T35" i="2" s="1"/>
  <c r="T39" i="2"/>
  <c r="U39" i="2"/>
  <c r="E55" i="2"/>
  <c r="P75" i="2"/>
  <c r="T75" i="2" s="1"/>
  <c r="U32" i="3"/>
  <c r="T32" i="3"/>
  <c r="Q35" i="3"/>
  <c r="T41" i="3"/>
  <c r="U41" i="3"/>
  <c r="U32" i="7"/>
  <c r="T32" i="7"/>
  <c r="U42" i="1"/>
  <c r="T42" i="1"/>
  <c r="P87" i="1"/>
  <c r="T22" i="2"/>
  <c r="U22" i="2"/>
  <c r="P32" i="2"/>
  <c r="T32" i="2" s="1"/>
  <c r="Q32" i="2"/>
  <c r="U32" i="2" s="1"/>
  <c r="T50" i="2"/>
  <c r="U50" i="2"/>
  <c r="Q75" i="2"/>
  <c r="U75" i="2" s="1"/>
  <c r="U89" i="2"/>
  <c r="T89" i="2"/>
  <c r="T93" i="2"/>
  <c r="U93" i="2"/>
  <c r="T13" i="3"/>
  <c r="U13" i="3"/>
  <c r="P42" i="3"/>
  <c r="T44" i="3"/>
  <c r="U44" i="3"/>
  <c r="P55" i="3"/>
  <c r="U35" i="7"/>
  <c r="T35" i="7"/>
  <c r="T13" i="1"/>
  <c r="T29" i="1"/>
  <c r="T51" i="1"/>
  <c r="T95" i="1"/>
  <c r="T19" i="2"/>
  <c r="U26" i="2"/>
  <c r="T26" i="2"/>
  <c r="T40" i="2"/>
  <c r="T47" i="2"/>
  <c r="T58" i="2"/>
  <c r="T63" i="2"/>
  <c r="U17" i="3"/>
  <c r="T17" i="3"/>
  <c r="U9" i="3"/>
  <c r="T9" i="3"/>
  <c r="T52" i="3"/>
  <c r="U52" i="3"/>
  <c r="U32" i="6"/>
  <c r="T32" i="6"/>
  <c r="U40" i="1"/>
  <c r="T46" i="1"/>
  <c r="T59" i="1"/>
  <c r="P69" i="1"/>
  <c r="T69" i="1" s="1"/>
  <c r="R73" i="1"/>
  <c r="U90" i="1"/>
  <c r="T23" i="2"/>
  <c r="T51" i="2"/>
  <c r="Q69" i="2"/>
  <c r="U69" i="2" s="1"/>
  <c r="Q74" i="2"/>
  <c r="T90" i="2"/>
  <c r="U26" i="3"/>
  <c r="T26" i="3"/>
  <c r="U35" i="3"/>
  <c r="T35" i="3"/>
  <c r="T38" i="3"/>
  <c r="T60" i="3"/>
  <c r="P68" i="3"/>
  <c r="R87" i="1"/>
  <c r="P87" i="2"/>
  <c r="U74" i="3"/>
  <c r="T74" i="3"/>
  <c r="U73" i="3"/>
  <c r="T73" i="3"/>
  <c r="U95" i="3"/>
  <c r="U17" i="4"/>
  <c r="T17" i="4"/>
  <c r="U15" i="4"/>
  <c r="U19" i="4"/>
  <c r="U30" i="4"/>
  <c r="U47" i="4"/>
  <c r="U58" i="4"/>
  <c r="U67" i="4"/>
  <c r="Q87" i="4"/>
  <c r="U92" i="4"/>
  <c r="U12" i="5"/>
  <c r="U23" i="5"/>
  <c r="U40" i="5"/>
  <c r="U55" i="5"/>
  <c r="T55" i="5"/>
  <c r="U51" i="5"/>
  <c r="U87" i="5"/>
  <c r="E87" i="5"/>
  <c r="E115" i="5" s="1"/>
  <c r="U115" i="5" s="1"/>
  <c r="T87" i="5"/>
  <c r="U94" i="5"/>
  <c r="U14" i="6"/>
  <c r="U25" i="6"/>
  <c r="U28" i="6"/>
  <c r="T30" i="6"/>
  <c r="U30" i="6"/>
  <c r="U41" i="6"/>
  <c r="U44" i="6"/>
  <c r="T46" i="6"/>
  <c r="Q74" i="6"/>
  <c r="Q87" i="6"/>
  <c r="U42" i="7"/>
  <c r="T42" i="7"/>
  <c r="U37" i="7"/>
  <c r="T37" i="7"/>
  <c r="Q87" i="2"/>
  <c r="U55" i="3"/>
  <c r="T55" i="3"/>
  <c r="U87" i="3"/>
  <c r="E87" i="3"/>
  <c r="E115" i="3" s="1"/>
  <c r="U115" i="3" s="1"/>
  <c r="T87" i="3"/>
  <c r="U42" i="4"/>
  <c r="T42" i="4"/>
  <c r="U61" i="4"/>
  <c r="T61" i="4"/>
  <c r="R87" i="4"/>
  <c r="U26" i="5"/>
  <c r="T26" i="5"/>
  <c r="P87" i="5"/>
  <c r="U61" i="6"/>
  <c r="T61" i="6"/>
  <c r="E68" i="6"/>
  <c r="T72" i="6"/>
  <c r="U72" i="6"/>
  <c r="U32" i="9"/>
  <c r="P87" i="3"/>
  <c r="T92" i="3"/>
  <c r="T12" i="4"/>
  <c r="T24" i="4"/>
  <c r="U32" i="4"/>
  <c r="U35" i="4"/>
  <c r="T35" i="4"/>
  <c r="T41" i="4"/>
  <c r="T44" i="4"/>
  <c r="S87" i="4"/>
  <c r="U68" i="5"/>
  <c r="T68" i="5"/>
  <c r="Q115" i="5"/>
  <c r="Q114" i="5"/>
  <c r="U35" i="6"/>
  <c r="T35" i="6"/>
  <c r="S87" i="2"/>
  <c r="T20" i="3"/>
  <c r="T31" i="3"/>
  <c r="T34" i="3"/>
  <c r="T37" i="3"/>
  <c r="T48" i="3"/>
  <c r="T59" i="3"/>
  <c r="U68" i="3"/>
  <c r="T68" i="3"/>
  <c r="Q87" i="3"/>
  <c r="T91" i="3"/>
  <c r="T11" i="4"/>
  <c r="T23" i="4"/>
  <c r="T40" i="4"/>
  <c r="T51" i="4"/>
  <c r="T63" i="4"/>
  <c r="T88" i="4"/>
  <c r="T96" i="4"/>
  <c r="T16" i="5"/>
  <c r="T19" i="5"/>
  <c r="T30" i="5"/>
  <c r="T47" i="5"/>
  <c r="T58" i="5"/>
  <c r="T67" i="5"/>
  <c r="T72" i="5"/>
  <c r="R87" i="5"/>
  <c r="T90" i="5"/>
  <c r="T10" i="6"/>
  <c r="T21" i="6"/>
  <c r="Q61" i="6"/>
  <c r="P69" i="6"/>
  <c r="T69" i="6" s="1"/>
  <c r="Q73" i="6"/>
  <c r="T90" i="6"/>
  <c r="U90" i="6"/>
  <c r="U17" i="2"/>
  <c r="T17" i="2"/>
  <c r="U42" i="2"/>
  <c r="T42" i="2"/>
  <c r="R87" i="3"/>
  <c r="U55" i="4"/>
  <c r="T55" i="4"/>
  <c r="U73" i="4"/>
  <c r="T73" i="4"/>
  <c r="U74" i="4"/>
  <c r="T74" i="4"/>
  <c r="S87" i="5"/>
  <c r="U68" i="6"/>
  <c r="T68" i="6"/>
  <c r="U63" i="6"/>
  <c r="T63" i="6"/>
  <c r="T67" i="6"/>
  <c r="U67" i="6"/>
  <c r="Q69" i="6"/>
  <c r="U69" i="6" s="1"/>
  <c r="U94" i="6"/>
  <c r="T94" i="6"/>
  <c r="T10" i="7"/>
  <c r="U10" i="7"/>
  <c r="P17" i="7"/>
  <c r="U26" i="9"/>
  <c r="T26" i="9"/>
  <c r="U61" i="9"/>
  <c r="T61" i="9"/>
  <c r="U26" i="4"/>
  <c r="T26" i="4"/>
  <c r="U17" i="5"/>
  <c r="T17" i="5"/>
  <c r="U42" i="5"/>
  <c r="T42" i="5"/>
  <c r="U61" i="5"/>
  <c r="T61" i="5"/>
  <c r="U46" i="6"/>
  <c r="P55" i="6"/>
  <c r="T55" i="6" s="1"/>
  <c r="T58" i="6"/>
  <c r="U58" i="6"/>
  <c r="P75" i="6"/>
  <c r="T75" i="6" s="1"/>
  <c r="U14" i="7"/>
  <c r="T14" i="7"/>
  <c r="Q17" i="7"/>
  <c r="U35" i="9"/>
  <c r="T35" i="9"/>
  <c r="U42" i="3"/>
  <c r="T42" i="3"/>
  <c r="U87" i="4"/>
  <c r="E87" i="4"/>
  <c r="E115" i="4" s="1"/>
  <c r="U115" i="4" s="1"/>
  <c r="T87" i="4"/>
  <c r="U32" i="5"/>
  <c r="T32" i="5"/>
  <c r="U35" i="5"/>
  <c r="T35" i="5"/>
  <c r="T95" i="5"/>
  <c r="T15" i="6"/>
  <c r="T29" i="6"/>
  <c r="T45" i="6"/>
  <c r="T47" i="6"/>
  <c r="U47" i="6"/>
  <c r="Q55" i="6"/>
  <c r="U55" i="6" s="1"/>
  <c r="T64" i="6"/>
  <c r="Q68" i="6"/>
  <c r="Q75" i="6"/>
  <c r="U75" i="6" s="1"/>
  <c r="T95" i="6"/>
  <c r="P26" i="7"/>
  <c r="U30" i="7"/>
  <c r="T30" i="7"/>
  <c r="P32" i="7"/>
  <c r="U34" i="7"/>
  <c r="T34" i="7"/>
  <c r="T68" i="4"/>
  <c r="Q87" i="1"/>
  <c r="U55" i="2"/>
  <c r="T55" i="2"/>
  <c r="U87" i="2"/>
  <c r="E87" i="2"/>
  <c r="E115" i="2" s="1"/>
  <c r="U115" i="2" s="1"/>
  <c r="T87" i="2"/>
  <c r="U45" i="3"/>
  <c r="U88" i="3"/>
  <c r="U37" i="4"/>
  <c r="P87" i="4"/>
  <c r="T63" i="5"/>
  <c r="U74" i="5"/>
  <c r="T74" i="5"/>
  <c r="U73" i="5"/>
  <c r="T73" i="5"/>
  <c r="U17" i="6"/>
  <c r="T17" i="6"/>
  <c r="T34" i="6"/>
  <c r="U42" i="6"/>
  <c r="T42" i="6"/>
  <c r="U37" i="6"/>
  <c r="U45" i="6"/>
  <c r="T59" i="6"/>
  <c r="P74" i="6"/>
  <c r="P87" i="6"/>
  <c r="T15" i="7"/>
  <c r="U19" i="7"/>
  <c r="T19" i="7"/>
  <c r="T23" i="7"/>
  <c r="U23" i="7"/>
  <c r="Q32" i="7"/>
  <c r="U61" i="7"/>
  <c r="T61" i="7"/>
  <c r="S87" i="6"/>
  <c r="U40" i="7"/>
  <c r="U55" i="7"/>
  <c r="U51" i="7"/>
  <c r="U65" i="7"/>
  <c r="U72" i="7"/>
  <c r="Q87" i="7"/>
  <c r="U92" i="7"/>
  <c r="U12" i="8"/>
  <c r="U23" i="8"/>
  <c r="U40" i="8"/>
  <c r="U55" i="8"/>
  <c r="T55" i="8"/>
  <c r="U51" i="8"/>
  <c r="U87" i="8"/>
  <c r="E87" i="8"/>
  <c r="E115" i="8" s="1"/>
  <c r="U115" i="8" s="1"/>
  <c r="T87" i="8"/>
  <c r="T93" i="8"/>
  <c r="U94" i="8"/>
  <c r="T13" i="9"/>
  <c r="U14" i="9"/>
  <c r="U25" i="9"/>
  <c r="U28" i="9"/>
  <c r="T41" i="9"/>
  <c r="T44" i="9"/>
  <c r="T52" i="9"/>
  <c r="U53" i="9"/>
  <c r="T64" i="9"/>
  <c r="U65" i="9"/>
  <c r="P87" i="9"/>
  <c r="U96" i="9"/>
  <c r="T96" i="9"/>
  <c r="U16" i="10"/>
  <c r="T16" i="10"/>
  <c r="U20" i="10"/>
  <c r="T20" i="10"/>
  <c r="U30" i="10"/>
  <c r="T30" i="10"/>
  <c r="U61" i="10"/>
  <c r="T61" i="10"/>
  <c r="Q68" i="10"/>
  <c r="U35" i="12"/>
  <c r="T35" i="12"/>
  <c r="U26" i="7"/>
  <c r="T26" i="7"/>
  <c r="R87" i="7"/>
  <c r="U26" i="8"/>
  <c r="T26" i="8"/>
  <c r="P87" i="8"/>
  <c r="R69" i="9"/>
  <c r="P73" i="9"/>
  <c r="U37" i="10"/>
  <c r="U60" i="10"/>
  <c r="T60" i="10"/>
  <c r="T48" i="7"/>
  <c r="S87" i="7"/>
  <c r="T89" i="7"/>
  <c r="T9" i="8"/>
  <c r="T20" i="8"/>
  <c r="T31" i="8"/>
  <c r="T34" i="8"/>
  <c r="T37" i="8"/>
  <c r="T48" i="8"/>
  <c r="T59" i="8"/>
  <c r="U68" i="8"/>
  <c r="T68" i="8"/>
  <c r="Q87" i="8"/>
  <c r="T91" i="8"/>
  <c r="T11" i="9"/>
  <c r="U55" i="9"/>
  <c r="T55" i="9"/>
  <c r="U46" i="10"/>
  <c r="T46" i="10"/>
  <c r="U54" i="10"/>
  <c r="T54" i="10"/>
  <c r="U26" i="12"/>
  <c r="T26" i="12"/>
  <c r="U74" i="6"/>
  <c r="T74" i="6"/>
  <c r="U73" i="6"/>
  <c r="T73" i="6"/>
  <c r="U17" i="7"/>
  <c r="T17" i="7"/>
  <c r="T47" i="7"/>
  <c r="T60" i="7"/>
  <c r="U74" i="7"/>
  <c r="T74" i="7"/>
  <c r="U73" i="7"/>
  <c r="T73" i="7"/>
  <c r="T88" i="7"/>
  <c r="T96" i="7"/>
  <c r="T16" i="8"/>
  <c r="T19" i="8"/>
  <c r="T30" i="8"/>
  <c r="T47" i="8"/>
  <c r="T58" i="8"/>
  <c r="T67" i="8"/>
  <c r="T72" i="8"/>
  <c r="R87" i="8"/>
  <c r="T90" i="8"/>
  <c r="T10" i="9"/>
  <c r="T21" i="9"/>
  <c r="T38" i="9"/>
  <c r="T49" i="9"/>
  <c r="T60" i="9"/>
  <c r="U19" i="10"/>
  <c r="T19" i="10"/>
  <c r="U29" i="10"/>
  <c r="T29" i="10"/>
  <c r="U26" i="11"/>
  <c r="T26" i="11"/>
  <c r="U87" i="6"/>
  <c r="E87" i="6"/>
  <c r="E115" i="6" s="1"/>
  <c r="U115" i="6" s="1"/>
  <c r="T87" i="6"/>
  <c r="U68" i="7"/>
  <c r="T68" i="7"/>
  <c r="S87" i="8"/>
  <c r="U68" i="9"/>
  <c r="T68" i="9"/>
  <c r="U89" i="9"/>
  <c r="T89" i="9"/>
  <c r="U32" i="10"/>
  <c r="T32" i="10"/>
  <c r="U59" i="10"/>
  <c r="T59" i="10"/>
  <c r="U17" i="8"/>
  <c r="T17" i="8"/>
  <c r="U42" i="8"/>
  <c r="T42" i="8"/>
  <c r="U61" i="8"/>
  <c r="T61" i="8"/>
  <c r="T67" i="9"/>
  <c r="U75" i="10"/>
  <c r="U17" i="10"/>
  <c r="T17" i="10"/>
  <c r="U9" i="10"/>
  <c r="T9" i="10"/>
  <c r="P69" i="10"/>
  <c r="T69" i="10" s="1"/>
  <c r="U87" i="7"/>
  <c r="E87" i="7"/>
  <c r="E115" i="7" s="1"/>
  <c r="U115" i="7" s="1"/>
  <c r="T87" i="7"/>
  <c r="U32" i="8"/>
  <c r="T32" i="8"/>
  <c r="U35" i="8"/>
  <c r="T35" i="8"/>
  <c r="T66" i="9"/>
  <c r="P75" i="9"/>
  <c r="T75" i="9" s="1"/>
  <c r="U26" i="10"/>
  <c r="T26" i="10"/>
  <c r="U35" i="10"/>
  <c r="T35" i="10"/>
  <c r="U32" i="12"/>
  <c r="T32" i="12"/>
  <c r="R87" i="6"/>
  <c r="P87" i="7"/>
  <c r="T63" i="8"/>
  <c r="U73" i="8"/>
  <c r="T73" i="8"/>
  <c r="U74" i="8"/>
  <c r="T74" i="8"/>
  <c r="U17" i="9"/>
  <c r="T17" i="9"/>
  <c r="U42" i="9"/>
  <c r="T42" i="9"/>
  <c r="T45" i="9"/>
  <c r="U74" i="9"/>
  <c r="T74" i="9"/>
  <c r="U73" i="9"/>
  <c r="T73" i="9"/>
  <c r="U71" i="9"/>
  <c r="Q75" i="9"/>
  <c r="U75" i="9" s="1"/>
  <c r="U87" i="9"/>
  <c r="E87" i="9"/>
  <c r="E115" i="9" s="1"/>
  <c r="U115" i="9" s="1"/>
  <c r="T87" i="9"/>
  <c r="U88" i="9"/>
  <c r="T88" i="9"/>
  <c r="U95" i="9"/>
  <c r="U15" i="10"/>
  <c r="U34" i="10"/>
  <c r="U47" i="10"/>
  <c r="T47" i="10"/>
  <c r="E55" i="10"/>
  <c r="P68" i="10"/>
  <c r="R87" i="10"/>
  <c r="U39" i="11"/>
  <c r="U50" i="11"/>
  <c r="P87" i="11"/>
  <c r="U93" i="11"/>
  <c r="U13" i="12"/>
  <c r="U24" i="12"/>
  <c r="U41" i="12"/>
  <c r="U44" i="12"/>
  <c r="T51" i="12"/>
  <c r="U52" i="12"/>
  <c r="T63" i="12"/>
  <c r="U64" i="12"/>
  <c r="U73" i="12"/>
  <c r="T73" i="12"/>
  <c r="U74" i="12"/>
  <c r="T74" i="12"/>
  <c r="U95" i="12"/>
  <c r="E82" i="6"/>
  <c r="U103" i="1"/>
  <c r="U109" i="1"/>
  <c r="U98" i="12"/>
  <c r="U106" i="12"/>
  <c r="M114" i="12"/>
  <c r="S114" i="12" s="1"/>
  <c r="T104" i="11"/>
  <c r="U104" i="11"/>
  <c r="U104" i="9"/>
  <c r="T104" i="9"/>
  <c r="S87" i="9"/>
  <c r="T31" i="10"/>
  <c r="T34" i="10"/>
  <c r="T37" i="10"/>
  <c r="T48" i="10"/>
  <c r="S87" i="10"/>
  <c r="T89" i="10"/>
  <c r="T9" i="11"/>
  <c r="T20" i="11"/>
  <c r="T31" i="11"/>
  <c r="T34" i="11"/>
  <c r="T37" i="11"/>
  <c r="T48" i="11"/>
  <c r="T59" i="11"/>
  <c r="U68" i="11"/>
  <c r="T68" i="11"/>
  <c r="Q87" i="11"/>
  <c r="T91" i="11"/>
  <c r="T11" i="12"/>
  <c r="T22" i="12"/>
  <c r="T39" i="12"/>
  <c r="U55" i="12"/>
  <c r="T55" i="12"/>
  <c r="T50" i="12"/>
  <c r="U87" i="12"/>
  <c r="E87" i="12"/>
  <c r="E115" i="12" s="1"/>
  <c r="T115" i="12" s="1"/>
  <c r="T87" i="12"/>
  <c r="T93" i="12"/>
  <c r="T109" i="7"/>
  <c r="U109" i="7"/>
  <c r="U74" i="10"/>
  <c r="T74" i="10"/>
  <c r="U73" i="10"/>
  <c r="T73" i="10"/>
  <c r="T88" i="10"/>
  <c r="T96" i="10"/>
  <c r="T16" i="11"/>
  <c r="T19" i="11"/>
  <c r="T30" i="11"/>
  <c r="T47" i="11"/>
  <c r="T58" i="11"/>
  <c r="T67" i="11"/>
  <c r="T72" i="11"/>
  <c r="R87" i="11"/>
  <c r="T90" i="11"/>
  <c r="T10" i="12"/>
  <c r="T21" i="12"/>
  <c r="T38" i="12"/>
  <c r="T49" i="12"/>
  <c r="T60" i="12"/>
  <c r="P87" i="12"/>
  <c r="U112" i="10"/>
  <c r="T112" i="10"/>
  <c r="U102" i="9"/>
  <c r="T102" i="9"/>
  <c r="U109" i="9"/>
  <c r="T109" i="9"/>
  <c r="L114" i="7"/>
  <c r="R114" i="7" s="1"/>
  <c r="R97" i="7"/>
  <c r="U68" i="10"/>
  <c r="T68" i="10"/>
  <c r="T95" i="10"/>
  <c r="T15" i="11"/>
  <c r="T29" i="11"/>
  <c r="T46" i="11"/>
  <c r="T54" i="11"/>
  <c r="T57" i="11"/>
  <c r="T66" i="11"/>
  <c r="T71" i="11"/>
  <c r="S87" i="11"/>
  <c r="T89" i="11"/>
  <c r="T9" i="12"/>
  <c r="T20" i="12"/>
  <c r="T31" i="12"/>
  <c r="T34" i="12"/>
  <c r="T37" i="12"/>
  <c r="T48" i="12"/>
  <c r="T59" i="12"/>
  <c r="U68" i="12"/>
  <c r="T68" i="12"/>
  <c r="Q87" i="12"/>
  <c r="E97" i="1"/>
  <c r="E114" i="1" s="1"/>
  <c r="R97" i="10"/>
  <c r="S97" i="9"/>
  <c r="L114" i="9"/>
  <c r="R114" i="9" s="1"/>
  <c r="U102" i="8"/>
  <c r="T102" i="8"/>
  <c r="E97" i="7"/>
  <c r="U97" i="7" s="1"/>
  <c r="U42" i="10"/>
  <c r="T42" i="10"/>
  <c r="U17" i="11"/>
  <c r="T17" i="11"/>
  <c r="U69" i="11"/>
  <c r="T69" i="11"/>
  <c r="U75" i="11"/>
  <c r="T75" i="11"/>
  <c r="U42" i="11"/>
  <c r="T42" i="11"/>
  <c r="U61" i="11"/>
  <c r="T61" i="11"/>
  <c r="U110" i="1"/>
  <c r="U99" i="12"/>
  <c r="U107" i="12"/>
  <c r="S97" i="10"/>
  <c r="U101" i="10"/>
  <c r="U104" i="10"/>
  <c r="T104" i="10"/>
  <c r="T107" i="9"/>
  <c r="U107" i="9"/>
  <c r="U103" i="7"/>
  <c r="T103" i="7"/>
  <c r="T110" i="5"/>
  <c r="U110" i="5"/>
  <c r="U87" i="10"/>
  <c r="E87" i="10"/>
  <c r="E115" i="10" s="1"/>
  <c r="U115" i="10" s="1"/>
  <c r="T87" i="10"/>
  <c r="U32" i="11"/>
  <c r="T32" i="11"/>
  <c r="U35" i="11"/>
  <c r="T35" i="11"/>
  <c r="T71" i="12"/>
  <c r="S87" i="12"/>
  <c r="E97" i="12"/>
  <c r="T97" i="12" s="1"/>
  <c r="R97" i="6"/>
  <c r="L114" i="6"/>
  <c r="R114" i="6" s="1"/>
  <c r="M114" i="6"/>
  <c r="S114" i="6" s="1"/>
  <c r="P87" i="10"/>
  <c r="U74" i="11"/>
  <c r="T74" i="11"/>
  <c r="U73" i="11"/>
  <c r="T73" i="11"/>
  <c r="U69" i="12"/>
  <c r="T69" i="12"/>
  <c r="U75" i="12"/>
  <c r="U17" i="12"/>
  <c r="T17" i="12"/>
  <c r="U42" i="12"/>
  <c r="T42" i="12"/>
  <c r="U61" i="12"/>
  <c r="T61" i="12"/>
  <c r="T88" i="12"/>
  <c r="T96" i="12"/>
  <c r="E82" i="8"/>
  <c r="E82" i="7"/>
  <c r="E82" i="5"/>
  <c r="E82" i="4"/>
  <c r="S97" i="1"/>
  <c r="T101" i="1"/>
  <c r="U105" i="11"/>
  <c r="U108" i="10"/>
  <c r="U110" i="10"/>
  <c r="U110" i="8"/>
  <c r="T110" i="8"/>
  <c r="T101" i="7"/>
  <c r="U101" i="7"/>
  <c r="Q87" i="9"/>
  <c r="U55" i="10"/>
  <c r="T55" i="10"/>
  <c r="T71" i="10"/>
  <c r="Q87" i="10"/>
  <c r="U55" i="11"/>
  <c r="T55" i="11"/>
  <c r="U63" i="11"/>
  <c r="U87" i="11"/>
  <c r="E87" i="11"/>
  <c r="E115" i="11" s="1"/>
  <c r="U115" i="11" s="1"/>
  <c r="T87" i="11"/>
  <c r="U45" i="12"/>
  <c r="U88" i="12"/>
  <c r="E82" i="2"/>
  <c r="T105" i="1"/>
  <c r="T102" i="12"/>
  <c r="T110" i="12"/>
  <c r="R97" i="11"/>
  <c r="T112" i="11"/>
  <c r="U112" i="11"/>
  <c r="E97" i="9"/>
  <c r="U97" i="9" s="1"/>
  <c r="M114" i="8"/>
  <c r="S114" i="8" s="1"/>
  <c r="U99" i="7"/>
  <c r="T99" i="7"/>
  <c r="U111" i="7"/>
  <c r="T111" i="7"/>
  <c r="U98" i="9"/>
  <c r="T110" i="9"/>
  <c r="U112" i="9"/>
  <c r="U98" i="7"/>
  <c r="U98" i="6"/>
  <c r="T105" i="5"/>
  <c r="U109" i="5"/>
  <c r="U111" i="5"/>
  <c r="T110" i="4"/>
  <c r="M114" i="4"/>
  <c r="S114" i="4" s="1"/>
  <c r="T99" i="3"/>
  <c r="U103" i="3"/>
  <c r="U111" i="3"/>
  <c r="L114" i="2"/>
  <c r="R114" i="2" s="1"/>
  <c r="T112" i="6"/>
  <c r="U102" i="5"/>
  <c r="T99" i="4"/>
  <c r="U107" i="4"/>
  <c r="T99" i="2"/>
  <c r="O114" i="2"/>
  <c r="T98" i="8"/>
  <c r="T106" i="8"/>
  <c r="T106" i="7"/>
  <c r="T104" i="6"/>
  <c r="T108" i="6"/>
  <c r="T107" i="3"/>
  <c r="S97" i="2"/>
  <c r="T105" i="2"/>
  <c r="T107" i="2"/>
  <c r="U104" i="8"/>
  <c r="U112" i="8"/>
  <c r="T100" i="6"/>
  <c r="U106" i="6"/>
  <c r="E97" i="4"/>
  <c r="U97" i="4" s="1"/>
  <c r="U105" i="3"/>
  <c r="T101" i="2"/>
  <c r="T115" i="11"/>
  <c r="T115" i="5"/>
  <c r="U115" i="12"/>
  <c r="T115" i="6"/>
  <c r="T115" i="3"/>
  <c r="T115" i="2"/>
  <c r="E114" i="4"/>
  <c r="T97" i="1"/>
  <c r="R97" i="1"/>
  <c r="T100" i="12"/>
  <c r="T99" i="9"/>
  <c r="U99" i="8"/>
  <c r="U107" i="8"/>
  <c r="L114" i="8"/>
  <c r="R114" i="8" s="1"/>
  <c r="U104" i="7"/>
  <c r="U112" i="7"/>
  <c r="M114" i="7"/>
  <c r="S114" i="7" s="1"/>
  <c r="E97" i="6"/>
  <c r="U101" i="6"/>
  <c r="U109" i="6"/>
  <c r="U98" i="5"/>
  <c r="U106" i="5"/>
  <c r="T100" i="4"/>
  <c r="U103" i="4"/>
  <c r="U111" i="4"/>
  <c r="T115" i="4"/>
  <c r="U100" i="3"/>
  <c r="E97" i="8"/>
  <c r="T115" i="7"/>
  <c r="T104" i="3"/>
  <c r="T112" i="3"/>
  <c r="T109" i="2"/>
  <c r="T99" i="1"/>
  <c r="T107" i="1"/>
  <c r="T104" i="12"/>
  <c r="T112" i="12"/>
  <c r="L114" i="12"/>
  <c r="R114" i="12" s="1"/>
  <c r="T101" i="11"/>
  <c r="T109" i="11"/>
  <c r="M114" i="11"/>
  <c r="S114" i="11" s="1"/>
  <c r="E97" i="10"/>
  <c r="T98" i="10"/>
  <c r="T106" i="10"/>
  <c r="T103" i="9"/>
  <c r="T111" i="9"/>
  <c r="T100" i="8"/>
  <c r="T108" i="8"/>
  <c r="T115" i="8"/>
  <c r="T97" i="7"/>
  <c r="T105" i="7"/>
  <c r="T102" i="6"/>
  <c r="T110" i="6"/>
  <c r="T99" i="5"/>
  <c r="T107" i="5"/>
  <c r="T104" i="4"/>
  <c r="T112" i="4"/>
  <c r="L114" i="4"/>
  <c r="R114" i="4" s="1"/>
  <c r="T101" i="3"/>
  <c r="T109" i="3"/>
  <c r="M114" i="3"/>
  <c r="S114" i="3" s="1"/>
  <c r="E97" i="2"/>
  <c r="T98" i="2"/>
  <c r="T106" i="2"/>
  <c r="U99" i="1"/>
  <c r="T104" i="1"/>
  <c r="T112" i="1"/>
  <c r="T101" i="12"/>
  <c r="T109" i="12"/>
  <c r="E97" i="11"/>
  <c r="T98" i="11"/>
  <c r="T106" i="11"/>
  <c r="T103" i="10"/>
  <c r="T111" i="10"/>
  <c r="T100" i="9"/>
  <c r="T108" i="9"/>
  <c r="T105" i="8"/>
  <c r="T102" i="7"/>
  <c r="T110" i="7"/>
  <c r="T99" i="6"/>
  <c r="T107" i="6"/>
  <c r="T104" i="5"/>
  <c r="T112" i="5"/>
  <c r="T101" i="4"/>
  <c r="T109" i="4"/>
  <c r="E97" i="3"/>
  <c r="T98" i="3"/>
  <c r="T106" i="3"/>
  <c r="T103" i="2"/>
  <c r="T111" i="2"/>
  <c r="E97" i="5"/>
  <c r="T97" i="9" l="1"/>
  <c r="E114" i="9"/>
  <c r="T26" i="6"/>
  <c r="T97" i="4"/>
  <c r="T61" i="2"/>
  <c r="E114" i="12"/>
  <c r="T114" i="12" s="1"/>
  <c r="T115" i="10"/>
  <c r="P115" i="7"/>
  <c r="P114" i="7"/>
  <c r="P115" i="9"/>
  <c r="P114" i="9"/>
  <c r="Q115" i="3"/>
  <c r="Q114" i="3"/>
  <c r="P115" i="12"/>
  <c r="P114" i="12"/>
  <c r="Q115" i="2"/>
  <c r="Q114" i="2"/>
  <c r="P115" i="4"/>
  <c r="P114" i="4"/>
  <c r="P115" i="3"/>
  <c r="P114" i="3"/>
  <c r="Q115" i="10"/>
  <c r="Q114" i="10"/>
  <c r="Q115" i="12"/>
  <c r="Q114" i="12"/>
  <c r="Q115" i="11"/>
  <c r="Q114" i="11"/>
  <c r="Q115" i="8"/>
  <c r="Q114" i="8"/>
  <c r="Q115" i="1"/>
  <c r="Q114" i="1"/>
  <c r="Q115" i="4"/>
  <c r="Q114" i="4"/>
  <c r="P115" i="11"/>
  <c r="P114" i="11"/>
  <c r="P115" i="5"/>
  <c r="P114" i="5"/>
  <c r="P115" i="10"/>
  <c r="P114" i="10"/>
  <c r="P115" i="8"/>
  <c r="P114" i="8"/>
  <c r="P115" i="2"/>
  <c r="P114" i="2"/>
  <c r="P115" i="1"/>
  <c r="P114" i="1"/>
  <c r="T115" i="1"/>
  <c r="U115" i="1"/>
  <c r="Q115" i="6"/>
  <c r="Q114" i="6"/>
  <c r="E114" i="7"/>
  <c r="U114" i="7" s="1"/>
  <c r="U97" i="1"/>
  <c r="U97" i="12"/>
  <c r="T115" i="9"/>
  <c r="Q115" i="9"/>
  <c r="Q114" i="9"/>
  <c r="Q115" i="7"/>
  <c r="Q114" i="7"/>
  <c r="P115" i="6"/>
  <c r="P114" i="6"/>
  <c r="T97" i="10"/>
  <c r="E114" i="10"/>
  <c r="U97" i="10"/>
  <c r="E114" i="5"/>
  <c r="U97" i="5"/>
  <c r="T97" i="5"/>
  <c r="E114" i="6"/>
  <c r="U97" i="6"/>
  <c r="T97" i="6"/>
  <c r="E114" i="3"/>
  <c r="U97" i="3"/>
  <c r="T97" i="3"/>
  <c r="U114" i="1"/>
  <c r="T114" i="1"/>
  <c r="E114" i="11"/>
  <c r="U97" i="11"/>
  <c r="T97" i="11"/>
  <c r="T97" i="2"/>
  <c r="E114" i="2"/>
  <c r="U97" i="2"/>
  <c r="U114" i="12"/>
  <c r="U97" i="8"/>
  <c r="T97" i="8"/>
  <c r="E114" i="8"/>
  <c r="T114" i="9"/>
  <c r="U114" i="9"/>
  <c r="U114" i="4"/>
  <c r="T114" i="4"/>
  <c r="T114" i="7" l="1"/>
  <c r="U114" i="6"/>
  <c r="T114" i="6"/>
  <c r="U114" i="2"/>
  <c r="T114" i="2"/>
  <c r="U114" i="3"/>
  <c r="T114" i="3"/>
  <c r="U114" i="8"/>
  <c r="T114" i="8"/>
  <c r="U114" i="10"/>
  <c r="T114" i="10"/>
  <c r="U114" i="5"/>
  <c r="T114" i="5"/>
  <c r="U114" i="11"/>
  <c r="T114" i="11"/>
</calcChain>
</file>

<file path=xl/sharedStrings.xml><?xml version="1.0" encoding="utf-8"?>
<sst xmlns="http://schemas.openxmlformats.org/spreadsheetml/2006/main" count="4396" uniqueCount="139">
  <si>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</si>
  <si>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</si>
  <si>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</si>
  <si>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</si>
  <si>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GAUTENG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</si>
  <si>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</si>
  <si>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</si>
  <si>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</si>
  <si>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</si>
  <si>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</si>
  <si>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</si>
  <si>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</si>
  <si>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</si>
  <si>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</si>
  <si>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</si>
  <si>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</si>
  <si>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</si>
  <si>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</si>
  <si>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</si>
  <si>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</si>
  <si>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</si>
  <si>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</si>
  <si>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</si>
  <si>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</si>
  <si>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</si>
  <si>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</si>
  <si>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</si>
  <si>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</si>
  <si>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</si>
  <si>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</si>
  <si>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</si>
  <si>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</si>
  <si>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</si>
  <si>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</si>
  <si>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</si>
  <si>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</si>
  <si>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</si>
  <si>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</si>
  <si>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</si>
  <si>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</si>
  <si>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</si>
  <si>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</si>
  <si>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</si>
  <si>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</si>
  <si>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</si>
  <si>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</si>
  <si>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</si>
  <si>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</si>
  <si>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</si>
  <si>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</si>
  <si>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</si>
  <si>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</si>
  <si>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</si>
  <si>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</si>
  <si>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</si>
  <si>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</si>
  <si>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</si>
  <si>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</si>
  <si>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</si>
  <si>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</si>
  <si>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</si>
  <si>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</si>
  <si>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</si>
  <si>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</si>
  <si>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</si>
  <si>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</si>
  <si>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</si>
  <si>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</si>
  <si>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</si>
  <si>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</si>
  <si>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</si>
  <si>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</si>
  <si>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</si>
  <si>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</si>
  <si>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</si>
  <si>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</si>
  <si>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</si>
  <si>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</si>
  <si>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</si>
  <si>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</si>
  <si>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</si>
  <si>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</si>
  <si>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</si>
  <si>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</si>
  <si>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</si>
  <si>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</si>
  <si>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</si>
  <si>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</si>
  <si>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</si>
  <si>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</si>
  <si>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</si>
  <si>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</si>
  <si>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</si>
  <si>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</si>
  <si>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</si>
  <si>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</si>
  <si>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</si>
  <si>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</si>
  <si>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</si>
  <si>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</si>
  <si>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</si>
  <si>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</si>
  <si>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</si>
  <si>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</si>
  <si>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</si>
  <si>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</si>
  <si>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</si>
  <si>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</si>
  <si>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</si>
  <si>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</si>
  <si>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</si>
  <si>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</si>
  <si>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</si>
  <si>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</si>
  <si>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GAUTENG: CITY OF EKURHULENI (EKU)</t>
  </si>
  <si>
    <t>GAUTENG: CITY OF JOHANNESBURG (JHB)</t>
  </si>
  <si>
    <t>GAUTENG: CITY OF TSHWANE (TSH)</t>
  </si>
  <si>
    <t>GAUTENG: EMFULENI (GT421)</t>
  </si>
  <si>
    <t>GAUTENG: MIDVAAL (GT422)</t>
  </si>
  <si>
    <t>GAUTENG: LESEDI (GT423)</t>
  </si>
  <si>
    <t>GAUTENG: SEDIBENG (DC42)</t>
  </si>
  <si>
    <t>GAUTENG: MOGALE CITY (GT481)</t>
  </si>
  <si>
    <t>GAUTENG: MERAFONG CITY (GT484)</t>
  </si>
  <si>
    <t>GAUTENG: RAND WEST CITY (GT485)</t>
  </si>
  <si>
    <t>GAUTENG: WEST RAND (DC48)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</si>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</sst>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19800000</v>
      </c>
      <c r="C10" s="118"/>
      <c r="D10" s="118"/>
      <c r="E10" s="118">
        <f t="shared" ref="E10:E17" si="0">$B10      +$C10      +$D10</f>
        <v>19800000</v>
      </c>
      <c r="F10" s="119">
        <v>19800000</v>
      </c>
      <c r="G10" s="120">
        <v>19800000</v>
      </c>
      <c r="H10" s="119">
        <v>2317000</v>
      </c>
      <c r="I10" s="120">
        <v>2174605</v>
      </c>
      <c r="J10" s="119">
        <v>4740000</v>
      </c>
      <c r="K10" s="120">
        <v>5033311</v>
      </c>
      <c r="L10" s="119">
        <v>4737000</v>
      </c>
      <c r="M10" s="120">
        <v>5158388</v>
      </c>
      <c r="N10" s="119">
        <v>5607000</v>
      </c>
      <c r="O10" s="120">
        <v>4119778</v>
      </c>
      <c r="P10" s="119">
        <f t="shared" ref="P10:P17" si="1">$H10      +$J10      +$L10      +$N10</f>
        <v>17401000</v>
      </c>
      <c r="Q10" s="120">
        <f t="shared" ref="Q10:Q17" si="2">$I10      +$K10      +$M10      +$O10</f>
        <v>16486082</v>
      </c>
      <c r="R10" s="59">
        <f t="shared" ref="R10:R17" si="3">IF(($L10      =0),0,((($N10      -$L10      )/$L10      )*100))</f>
        <v>18.366054464851171</v>
      </c>
      <c r="S10" s="60">
        <f t="shared" ref="S10:S17" si="4">IF(($M10      =0),0,((($O10      -$M10      )/$M10      )*100))</f>
        <v>-20.134390821318597</v>
      </c>
      <c r="T10" s="59">
        <f t="shared" ref="T10:T17" si="5">IF(($E10      =0),0,(($P10      /$E10      )*100))</f>
        <v>87.883838383838381</v>
      </c>
      <c r="U10" s="61">
        <f t="shared" ref="U10:U17" si="6">IF(($E10      =0),0,(($Q10      /$E10      )*100))</f>
        <v>83.263040404040396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9600000</v>
      </c>
      <c r="C11" s="118"/>
      <c r="D11" s="118"/>
      <c r="E11" s="118">
        <f t="shared" si="0"/>
        <v>9600000</v>
      </c>
      <c r="F11" s="119">
        <v>9600000</v>
      </c>
      <c r="G11" s="120">
        <v>7000000</v>
      </c>
      <c r="H11" s="119">
        <v>2601000</v>
      </c>
      <c r="I11" s="120">
        <v>2602757</v>
      </c>
      <c r="J11" s="119">
        <v>705000</v>
      </c>
      <c r="K11" s="120">
        <v>706423</v>
      </c>
      <c r="L11" s="119">
        <v>1079000</v>
      </c>
      <c r="M11" s="120">
        <v>1080902</v>
      </c>
      <c r="N11" s="119">
        <v>780000</v>
      </c>
      <c r="O11" s="120">
        <v>877242</v>
      </c>
      <c r="P11" s="119">
        <f t="shared" si="1"/>
        <v>5165000</v>
      </c>
      <c r="Q11" s="120">
        <f t="shared" si="2"/>
        <v>5267324</v>
      </c>
      <c r="R11" s="59">
        <f t="shared" si="3"/>
        <v>-27.710843373493976</v>
      </c>
      <c r="S11" s="60">
        <f t="shared" si="4"/>
        <v>-18.841671122821495</v>
      </c>
      <c r="T11" s="59">
        <f t="shared" si="5"/>
        <v>53.802083333333329</v>
      </c>
      <c r="U11" s="61">
        <f t="shared" si="6"/>
        <v>54.867958333333334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474087000</v>
      </c>
      <c r="C13" s="118"/>
      <c r="D13" s="118"/>
      <c r="E13" s="118">
        <f t="shared" si="0"/>
        <v>474087000</v>
      </c>
      <c r="F13" s="119" t="s">
        <v>36</v>
      </c>
      <c r="G13" s="120" t="s">
        <v>36</v>
      </c>
      <c r="H13" s="119"/>
      <c r="I13" s="120">
        <v>20360909</v>
      </c>
      <c r="J13" s="119"/>
      <c r="K13" s="120">
        <v>46449375</v>
      </c>
      <c r="L13" s="119"/>
      <c r="M13" s="120">
        <v>71716985</v>
      </c>
      <c r="N13" s="119"/>
      <c r="O13" s="120">
        <v>350985051</v>
      </c>
      <c r="P13" s="119">
        <f t="shared" si="1"/>
        <v>0</v>
      </c>
      <c r="Q13" s="120">
        <f t="shared" si="2"/>
        <v>489512320</v>
      </c>
      <c r="R13" s="59">
        <f t="shared" si="3"/>
        <v>0</v>
      </c>
      <c r="S13" s="60">
        <f t="shared" si="4"/>
        <v>389.40296500194478</v>
      </c>
      <c r="T13" s="59">
        <f t="shared" si="5"/>
        <v>0</v>
      </c>
      <c r="U13" s="61">
        <f t="shared" si="6"/>
        <v>103.25368972361613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120426000</v>
      </c>
      <c r="C14" s="118"/>
      <c r="D14" s="118"/>
      <c r="E14" s="118">
        <f t="shared" si="0"/>
        <v>120426000</v>
      </c>
      <c r="F14" s="119">
        <v>120426000</v>
      </c>
      <c r="G14" s="120">
        <v>90008000</v>
      </c>
      <c r="H14" s="119">
        <v>26503000</v>
      </c>
      <c r="I14" s="120">
        <v>20546868</v>
      </c>
      <c r="J14" s="119">
        <v>53675000</v>
      </c>
      <c r="K14" s="120">
        <v>46286151</v>
      </c>
      <c r="L14" s="119">
        <v>1486000</v>
      </c>
      <c r="M14" s="120">
        <v>30117479</v>
      </c>
      <c r="N14" s="119">
        <v>8244000</v>
      </c>
      <c r="O14" s="120">
        <v>22232608</v>
      </c>
      <c r="P14" s="119">
        <f t="shared" si="1"/>
        <v>89908000</v>
      </c>
      <c r="Q14" s="120">
        <f t="shared" si="2"/>
        <v>119183106</v>
      </c>
      <c r="R14" s="59">
        <f t="shared" si="3"/>
        <v>454.77792732166893</v>
      </c>
      <c r="S14" s="60">
        <f t="shared" si="4"/>
        <v>-26.180381830763462</v>
      </c>
      <c r="T14" s="59">
        <f t="shared" si="5"/>
        <v>74.658296381180151</v>
      </c>
      <c r="U14" s="61">
        <f t="shared" si="6"/>
        <v>98.967918887947775</v>
      </c>
      <c r="V14" s="119">
        <v>12326000</v>
      </c>
      <c r="W14" s="120">
        <v>5237000</v>
      </c>
    </row>
    <row r="15" spans="1:23" ht="12.95" customHeight="1" x14ac:dyDescent="0.2">
      <c r="A15" s="58" t="s">
        <v>42</v>
      </c>
      <c r="B15" s="118">
        <v>21500000</v>
      </c>
      <c r="C15" s="118"/>
      <c r="D15" s="118"/>
      <c r="E15" s="118">
        <f t="shared" si="0"/>
        <v>21500000</v>
      </c>
      <c r="F15" s="119">
        <v>21500000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53000000</v>
      </c>
      <c r="D16" s="118"/>
      <c r="E16" s="118">
        <f t="shared" si="0"/>
        <v>100000000</v>
      </c>
      <c r="F16" s="119">
        <v>100000000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692413000</v>
      </c>
      <c r="C17" s="121">
        <f>SUM(C9:C16)</f>
        <v>53000000</v>
      </c>
      <c r="D17" s="121"/>
      <c r="E17" s="121">
        <f t="shared" si="0"/>
        <v>745413000</v>
      </c>
      <c r="F17" s="122">
        <f t="shared" ref="F17:O17" si="7">SUM(F9:F16)</f>
        <v>271326000</v>
      </c>
      <c r="G17" s="123">
        <f t="shared" si="7"/>
        <v>116808000</v>
      </c>
      <c r="H17" s="122">
        <f t="shared" si="7"/>
        <v>31421000</v>
      </c>
      <c r="I17" s="123">
        <f t="shared" si="7"/>
        <v>45685139</v>
      </c>
      <c r="J17" s="122">
        <f t="shared" si="7"/>
        <v>59120000</v>
      </c>
      <c r="K17" s="123">
        <f t="shared" si="7"/>
        <v>98475260</v>
      </c>
      <c r="L17" s="122">
        <f t="shared" si="7"/>
        <v>7302000</v>
      </c>
      <c r="M17" s="123">
        <f t="shared" si="7"/>
        <v>108073754</v>
      </c>
      <c r="N17" s="122">
        <f t="shared" si="7"/>
        <v>14631000</v>
      </c>
      <c r="O17" s="123">
        <f t="shared" si="7"/>
        <v>378214679</v>
      </c>
      <c r="P17" s="122">
        <f t="shared" si="1"/>
        <v>112474000</v>
      </c>
      <c r="Q17" s="123">
        <f t="shared" si="2"/>
        <v>630448832</v>
      </c>
      <c r="R17" s="63">
        <f t="shared" si="3"/>
        <v>100.36976170912079</v>
      </c>
      <c r="S17" s="64">
        <f t="shared" si="4"/>
        <v>249.95978672120523</v>
      </c>
      <c r="T17" s="63">
        <f>IF((SUM($E9:$E14))=0,0,(P17/(SUM($E9:$E14))*100))</f>
        <v>18.02719289388104</v>
      </c>
      <c r="U17" s="65">
        <f>IF((SUM($E9:$E14))=0,0,(Q17/(SUM($E9:$E14))*100))</f>
        <v>101.04755502770418</v>
      </c>
      <c r="V17" s="122">
        <f>SUM(V9:V16)</f>
        <v>12326000</v>
      </c>
      <c r="W17" s="123">
        <f>SUM(W9:W16)</f>
        <v>5237000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154895000</v>
      </c>
      <c r="C19" s="118"/>
      <c r="D19" s="118"/>
      <c r="E19" s="118">
        <f t="shared" ref="E19:E26" si="8">$B19      +$C19      +$D19</f>
        <v>154895000</v>
      </c>
      <c r="F19" s="119">
        <v>154895000</v>
      </c>
      <c r="G19" s="120">
        <v>154895000</v>
      </c>
      <c r="H19" s="119">
        <v>32601000</v>
      </c>
      <c r="I19" s="120">
        <v>32601760</v>
      </c>
      <c r="J19" s="119">
        <v>48675000</v>
      </c>
      <c r="K19" s="120">
        <v>48675298</v>
      </c>
      <c r="L19" s="119">
        <v>43308000</v>
      </c>
      <c r="M19" s="120">
        <v>43309009</v>
      </c>
      <c r="N19" s="119">
        <v>30311000</v>
      </c>
      <c r="O19" s="120">
        <v>30308932</v>
      </c>
      <c r="P19" s="119">
        <f t="shared" ref="P19:P26" si="9">$H19      +$J19      +$L19      +$N19</f>
        <v>154895000</v>
      </c>
      <c r="Q19" s="120">
        <f t="shared" ref="Q19:Q26" si="10">$I19      +$K19      +$M19      +$O19</f>
        <v>154894999</v>
      </c>
      <c r="R19" s="59">
        <f t="shared" ref="R19:R26" si="11">IF(($L19      =0),0,((($N19      -$L19      )/$L19      )*100))</f>
        <v>-30.010621594162739</v>
      </c>
      <c r="S19" s="60">
        <f t="shared" ref="S19:S26" si="12">IF(($M19      =0),0,((($O19      -$M19      )/$M19      )*100))</f>
        <v>-30.017027173260878</v>
      </c>
      <c r="T19" s="59">
        <f t="shared" ref="T19:T26" si="13">IF(($E19      =0),0,(($P19      /$E19      )*100))</f>
        <v>100</v>
      </c>
      <c r="U19" s="61">
        <f t="shared" ref="U19:U26" si="14">IF(($E19      =0),0,(($Q19      /$E19      )*100))</f>
        <v>99.999999354401368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154895000</v>
      </c>
      <c r="C26" s="121">
        <f>SUM(C19:C25)</f>
        <v>0</v>
      </c>
      <c r="D26" s="121"/>
      <c r="E26" s="121">
        <f t="shared" si="8"/>
        <v>154895000</v>
      </c>
      <c r="F26" s="122">
        <f t="shared" ref="F26:O26" si="15">SUM(F19:F25)</f>
        <v>154895000</v>
      </c>
      <c r="G26" s="123">
        <f t="shared" si="15"/>
        <v>154895000</v>
      </c>
      <c r="H26" s="122">
        <f t="shared" si="15"/>
        <v>32601000</v>
      </c>
      <c r="I26" s="123">
        <f t="shared" si="15"/>
        <v>32601760</v>
      </c>
      <c r="J26" s="122">
        <f t="shared" si="15"/>
        <v>48675000</v>
      </c>
      <c r="K26" s="123">
        <f t="shared" si="15"/>
        <v>48675298</v>
      </c>
      <c r="L26" s="122">
        <f t="shared" si="15"/>
        <v>43308000</v>
      </c>
      <c r="M26" s="123">
        <f t="shared" si="15"/>
        <v>43309009</v>
      </c>
      <c r="N26" s="122">
        <f t="shared" si="15"/>
        <v>30311000</v>
      </c>
      <c r="O26" s="123">
        <f t="shared" si="15"/>
        <v>30308932</v>
      </c>
      <c r="P26" s="122">
        <f t="shared" si="9"/>
        <v>154895000</v>
      </c>
      <c r="Q26" s="123">
        <f t="shared" si="10"/>
        <v>154894999</v>
      </c>
      <c r="R26" s="63">
        <f t="shared" si="11"/>
        <v>-30.010621594162739</v>
      </c>
      <c r="S26" s="64">
        <f t="shared" si="12"/>
        <v>-30.017027173260878</v>
      </c>
      <c r="T26" s="63">
        <f>IF(($E26-$E21-$E25)   =0,0,($P26   /($E26-$E21-$E25)   )*100)</f>
        <v>100</v>
      </c>
      <c r="U26" s="65">
        <f>IF(($E26-$E21-$E25)   =0,0,($Q26   /($E26-$E21-$E25)   )*100)</f>
        <v>99.999999354401368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2318481000</v>
      </c>
      <c r="C30" s="118"/>
      <c r="D30" s="118"/>
      <c r="E30" s="118">
        <f>$B30      +$C30      +$D30</f>
        <v>2318481000</v>
      </c>
      <c r="F30" s="119">
        <v>2318481000</v>
      </c>
      <c r="G30" s="120">
        <v>2094481000</v>
      </c>
      <c r="H30" s="119">
        <v>172343000</v>
      </c>
      <c r="I30" s="120">
        <v>131648464</v>
      </c>
      <c r="J30" s="119">
        <v>626900000</v>
      </c>
      <c r="K30" s="120">
        <v>357454894</v>
      </c>
      <c r="L30" s="119">
        <v>482184000</v>
      </c>
      <c r="M30" s="120">
        <v>266982790</v>
      </c>
      <c r="N30" s="119">
        <v>370724000</v>
      </c>
      <c r="O30" s="120">
        <v>469693806</v>
      </c>
      <c r="P30" s="119">
        <f>$H30      +$J30      +$L30      +$N30</f>
        <v>1652151000</v>
      </c>
      <c r="Q30" s="120">
        <f>$I30      +$K30      +$M30      +$O30</f>
        <v>1225779954</v>
      </c>
      <c r="R30" s="59">
        <f>IF(($L30      =0),0,((($N30      -$L30      )/$L30      )*100))</f>
        <v>-23.115657093557644</v>
      </c>
      <c r="S30" s="60">
        <f>IF(($M30      =0),0,((($O30      -$M30      )/$M30      )*100))</f>
        <v>75.926622835876429</v>
      </c>
      <c r="T30" s="59">
        <f>IF(($E30      =0),0,(($P30      /$E30      )*100))</f>
        <v>71.260062083752246</v>
      </c>
      <c r="U30" s="61">
        <f>IF(($E30      =0),0,(($Q30      /$E30      )*100))</f>
        <v>52.869958994703858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5897000</v>
      </c>
      <c r="C31" s="118"/>
      <c r="D31" s="118"/>
      <c r="E31" s="118">
        <f>$B31      +$C31      +$D31</f>
        <v>5897000</v>
      </c>
      <c r="F31" s="119">
        <v>5897000</v>
      </c>
      <c r="G31" s="120">
        <v>5897000</v>
      </c>
      <c r="H31" s="119">
        <v>329000</v>
      </c>
      <c r="I31" s="120">
        <v>727357</v>
      </c>
      <c r="J31" s="119">
        <v>1845000</v>
      </c>
      <c r="K31" s="120">
        <v>1409052</v>
      </c>
      <c r="L31" s="119">
        <v>2412000</v>
      </c>
      <c r="M31" s="120">
        <v>1390650</v>
      </c>
      <c r="N31" s="119">
        <v>1191000</v>
      </c>
      <c r="O31" s="120">
        <v>2188042</v>
      </c>
      <c r="P31" s="119">
        <f>$H31      +$J31      +$L31      +$N31</f>
        <v>5777000</v>
      </c>
      <c r="Q31" s="120">
        <f>$I31      +$K31      +$M31      +$O31</f>
        <v>5715101</v>
      </c>
      <c r="R31" s="59">
        <f>IF(($L31      =0),0,((($N31      -$L31      )/$L31      )*100))</f>
        <v>-50.621890547263682</v>
      </c>
      <c r="S31" s="60">
        <f>IF(($M31      =0),0,((($O31      -$M31      )/$M31      )*100))</f>
        <v>57.339517491820367</v>
      </c>
      <c r="T31" s="59">
        <f>IF(($E31      =0),0,(($P31      /$E31      )*100))</f>
        <v>97.965066983211798</v>
      </c>
      <c r="U31" s="61">
        <f>IF(($E31      =0),0,(($Q31      /$E31      )*100))</f>
        <v>96.915397659827036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2324378000</v>
      </c>
      <c r="C32" s="121">
        <f>SUM(C28:C31)</f>
        <v>0</v>
      </c>
      <c r="D32" s="121"/>
      <c r="E32" s="121">
        <f>$B32      +$C32      +$D32</f>
        <v>2324378000</v>
      </c>
      <c r="F32" s="122">
        <f t="shared" ref="F32:O32" si="16">SUM(F28:F31)</f>
        <v>2324378000</v>
      </c>
      <c r="G32" s="123">
        <f t="shared" si="16"/>
        <v>2100378000</v>
      </c>
      <c r="H32" s="122">
        <f t="shared" si="16"/>
        <v>172672000</v>
      </c>
      <c r="I32" s="123">
        <f t="shared" si="16"/>
        <v>132375821</v>
      </c>
      <c r="J32" s="122">
        <f t="shared" si="16"/>
        <v>628745000</v>
      </c>
      <c r="K32" s="123">
        <f t="shared" si="16"/>
        <v>358863946</v>
      </c>
      <c r="L32" s="122">
        <f t="shared" si="16"/>
        <v>484596000</v>
      </c>
      <c r="M32" s="123">
        <f t="shared" si="16"/>
        <v>268373440</v>
      </c>
      <c r="N32" s="122">
        <f t="shared" si="16"/>
        <v>371915000</v>
      </c>
      <c r="O32" s="123">
        <f t="shared" si="16"/>
        <v>471881848</v>
      </c>
      <c r="P32" s="122">
        <f>$H32      +$J32      +$L32      +$N32</f>
        <v>1657928000</v>
      </c>
      <c r="Q32" s="123">
        <f>$I32      +$K32      +$M32      +$O32</f>
        <v>1231495055</v>
      </c>
      <c r="R32" s="63">
        <f>IF(($L32      =0),0,((($N32      -$L32      )/$L32      )*100))</f>
        <v>-23.252565023235849</v>
      </c>
      <c r="S32" s="64">
        <f>IF(($M32      =0),0,((($O32      -$M32      )/$M32      )*100))</f>
        <v>75.830308692246149</v>
      </c>
      <c r="T32" s="63">
        <f>IF($E32   =0,0,($P32   /$E32   )*100)</f>
        <v>71.327813290265183</v>
      </c>
      <c r="U32" s="65">
        <f>IF($E32   =0,0,($Q32   /$E32   )*100)</f>
        <v>52.981703277177807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40346000</v>
      </c>
      <c r="C34" s="118"/>
      <c r="D34" s="118"/>
      <c r="E34" s="118">
        <f>$B34      +$C34      +$D34</f>
        <v>40346000</v>
      </c>
      <c r="F34" s="119">
        <v>40346000</v>
      </c>
      <c r="G34" s="120">
        <v>39424000</v>
      </c>
      <c r="H34" s="119">
        <v>7793000</v>
      </c>
      <c r="I34" s="120">
        <v>6855396</v>
      </c>
      <c r="J34" s="119">
        <v>12849000</v>
      </c>
      <c r="K34" s="120">
        <v>8328326</v>
      </c>
      <c r="L34" s="119">
        <v>8013000</v>
      </c>
      <c r="M34" s="120">
        <v>6776302</v>
      </c>
      <c r="N34" s="119">
        <v>4844000</v>
      </c>
      <c r="O34" s="120">
        <v>8278989</v>
      </c>
      <c r="P34" s="119">
        <f>$H34      +$J34      +$L34      +$N34</f>
        <v>33499000</v>
      </c>
      <c r="Q34" s="120">
        <f>$I34      +$K34      +$M34      +$O34</f>
        <v>30239013</v>
      </c>
      <c r="R34" s="59">
        <f>IF(($L34      =0),0,((($N34      -$L34      )/$L34      )*100))</f>
        <v>-39.548234119555723</v>
      </c>
      <c r="S34" s="60">
        <f>IF(($M34      =0),0,((($O34      -$M34      )/$M34      )*100))</f>
        <v>22.175620271941835</v>
      </c>
      <c r="T34" s="59">
        <f>IF(($E34      =0),0,(($P34      /$E34      )*100))</f>
        <v>83.029296584543701</v>
      </c>
      <c r="U34" s="61">
        <f>IF(($E34      =0),0,(($Q34      /$E34      )*100))</f>
        <v>74.949221732018046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40346000</v>
      </c>
      <c r="C35" s="121">
        <f>C34</f>
        <v>0</v>
      </c>
      <c r="D35" s="121"/>
      <c r="E35" s="121">
        <f>$B35      +$C35      +$D35</f>
        <v>40346000</v>
      </c>
      <c r="F35" s="122">
        <f t="shared" ref="F35:O35" si="17">F34</f>
        <v>40346000</v>
      </c>
      <c r="G35" s="123">
        <f t="shared" si="17"/>
        <v>39424000</v>
      </c>
      <c r="H35" s="122">
        <f t="shared" si="17"/>
        <v>7793000</v>
      </c>
      <c r="I35" s="123">
        <f t="shared" si="17"/>
        <v>6855396</v>
      </c>
      <c r="J35" s="122">
        <f t="shared" si="17"/>
        <v>12849000</v>
      </c>
      <c r="K35" s="123">
        <f t="shared" si="17"/>
        <v>8328326</v>
      </c>
      <c r="L35" s="122">
        <f t="shared" si="17"/>
        <v>8013000</v>
      </c>
      <c r="M35" s="123">
        <f t="shared" si="17"/>
        <v>6776302</v>
      </c>
      <c r="N35" s="122">
        <f t="shared" si="17"/>
        <v>4844000</v>
      </c>
      <c r="O35" s="123">
        <f t="shared" si="17"/>
        <v>8278989</v>
      </c>
      <c r="P35" s="122">
        <f>$H35      +$J35      +$L35      +$N35</f>
        <v>33499000</v>
      </c>
      <c r="Q35" s="123">
        <f>$I35      +$K35      +$M35      +$O35</f>
        <v>30239013</v>
      </c>
      <c r="R35" s="63">
        <f>IF(($L35      =0),0,((($N35      -$L35      )/$L35      )*100))</f>
        <v>-39.548234119555723</v>
      </c>
      <c r="S35" s="64">
        <f>IF(($M35      =0),0,((($O35      -$M35      )/$M35      )*100))</f>
        <v>22.175620271941835</v>
      </c>
      <c r="T35" s="63">
        <f>IF($E35   =0,0,($P35   /$E35   )*100)</f>
        <v>83.029296584543701</v>
      </c>
      <c r="U35" s="65">
        <f>IF($E35   =0,0,($Q35   /$E35   )*100)</f>
        <v>74.949221732018046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110232000</v>
      </c>
      <c r="C37" s="118"/>
      <c r="D37" s="118"/>
      <c r="E37" s="118">
        <f t="shared" ref="E37:E42" si="18">$B37      +$C37      +$D37</f>
        <v>110232000</v>
      </c>
      <c r="F37" s="119">
        <v>110232000</v>
      </c>
      <c r="G37" s="120">
        <v>110232000</v>
      </c>
      <c r="H37" s="119">
        <v>22597000</v>
      </c>
      <c r="I37" s="120">
        <v>6301866</v>
      </c>
      <c r="J37" s="119">
        <v>32991000</v>
      </c>
      <c r="K37" s="120">
        <v>59264856</v>
      </c>
      <c r="L37" s="119">
        <v>11295000</v>
      </c>
      <c r="M37" s="120">
        <v>8113429</v>
      </c>
      <c r="N37" s="119">
        <v>33998000</v>
      </c>
      <c r="O37" s="120">
        <v>17326604</v>
      </c>
      <c r="P37" s="119">
        <f t="shared" ref="P37:P42" si="19">$H37      +$J37      +$L37      +$N37</f>
        <v>100881000</v>
      </c>
      <c r="Q37" s="120">
        <f t="shared" ref="Q37:Q42" si="20">$I37      +$K37      +$M37      +$O37</f>
        <v>91006755</v>
      </c>
      <c r="R37" s="59">
        <f t="shared" ref="R37:R42" si="21">IF(($L37      =0),0,((($N37      -$L37      )/$L37      )*100))</f>
        <v>201.00044267374946</v>
      </c>
      <c r="S37" s="60">
        <f t="shared" ref="S37:S42" si="22">IF(($M37      =0),0,((($O37      -$M37      )/$M37      )*100))</f>
        <v>113.5546388586133</v>
      </c>
      <c r="T37" s="59">
        <f t="shared" ref="T37:T42" si="23">IF(($E37      =0),0,(($P37      /$E37      )*100))</f>
        <v>91.516982364467665</v>
      </c>
      <c r="U37" s="61">
        <f t="shared" ref="U37:U42" si="24">IF(($E37      =0),0,(($Q37      /$E37      )*100))</f>
        <v>82.559288591334635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96809000</v>
      </c>
      <c r="C38" s="118">
        <v>14434000</v>
      </c>
      <c r="D38" s="118"/>
      <c r="E38" s="118">
        <f t="shared" si="18"/>
        <v>111243000</v>
      </c>
      <c r="F38" s="119">
        <v>96809000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32260000</v>
      </c>
      <c r="C40" s="118"/>
      <c r="D40" s="118"/>
      <c r="E40" s="118">
        <f t="shared" si="18"/>
        <v>32260000</v>
      </c>
      <c r="F40" s="119">
        <v>32260000</v>
      </c>
      <c r="G40" s="120">
        <v>32260000</v>
      </c>
      <c r="H40" s="119"/>
      <c r="I40" s="120">
        <v>59678</v>
      </c>
      <c r="J40" s="119">
        <v>14384000</v>
      </c>
      <c r="K40" s="120">
        <v>7046660</v>
      </c>
      <c r="L40" s="119">
        <v>9422000</v>
      </c>
      <c r="M40" s="120">
        <v>10231447</v>
      </c>
      <c r="N40" s="119">
        <v>3294000</v>
      </c>
      <c r="O40" s="120">
        <v>4826624</v>
      </c>
      <c r="P40" s="119">
        <f t="shared" si="19"/>
        <v>27100000</v>
      </c>
      <c r="Q40" s="120">
        <f t="shared" si="20"/>
        <v>22164409</v>
      </c>
      <c r="R40" s="59">
        <f t="shared" si="21"/>
        <v>-65.039269794098914</v>
      </c>
      <c r="S40" s="60">
        <f t="shared" si="22"/>
        <v>-52.825597395949956</v>
      </c>
      <c r="T40" s="59">
        <f t="shared" si="23"/>
        <v>84.004959702417864</v>
      </c>
      <c r="U40" s="61">
        <f t="shared" si="24"/>
        <v>68.705545567265972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239301000</v>
      </c>
      <c r="C42" s="121">
        <f>SUM(C37:C41)</f>
        <v>14434000</v>
      </c>
      <c r="D42" s="121"/>
      <c r="E42" s="121">
        <f t="shared" si="18"/>
        <v>253735000</v>
      </c>
      <c r="F42" s="122">
        <f t="shared" ref="F42:O42" si="25">SUM(F37:F41)</f>
        <v>239301000</v>
      </c>
      <c r="G42" s="123">
        <f t="shared" si="25"/>
        <v>142492000</v>
      </c>
      <c r="H42" s="122">
        <f t="shared" si="25"/>
        <v>22597000</v>
      </c>
      <c r="I42" s="123">
        <f t="shared" si="25"/>
        <v>6361544</v>
      </c>
      <c r="J42" s="122">
        <f t="shared" si="25"/>
        <v>47375000</v>
      </c>
      <c r="K42" s="123">
        <f t="shared" si="25"/>
        <v>66311516</v>
      </c>
      <c r="L42" s="122">
        <f t="shared" si="25"/>
        <v>20717000</v>
      </c>
      <c r="M42" s="123">
        <f t="shared" si="25"/>
        <v>18344876</v>
      </c>
      <c r="N42" s="122">
        <f t="shared" si="25"/>
        <v>37292000</v>
      </c>
      <c r="O42" s="123">
        <f t="shared" si="25"/>
        <v>22153228</v>
      </c>
      <c r="P42" s="122">
        <f t="shared" si="19"/>
        <v>127981000</v>
      </c>
      <c r="Q42" s="123">
        <f t="shared" si="20"/>
        <v>113171164</v>
      </c>
      <c r="R42" s="63">
        <f t="shared" si="21"/>
        <v>80.006757735193318</v>
      </c>
      <c r="S42" s="64">
        <f t="shared" si="22"/>
        <v>20.759758746802103</v>
      </c>
      <c r="T42" s="63">
        <f>IF((+$E37+$E40) =0,0,(P42   /(+$E37+$E40) )*100)</f>
        <v>89.816270387109455</v>
      </c>
      <c r="U42" s="65">
        <f>IF((+$E37+$E40) =0,0,(Q42   /(+$E37+$E40) )*100)</f>
        <v>79.422819526710271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600037000</v>
      </c>
      <c r="C46" s="118"/>
      <c r="D46" s="118"/>
      <c r="E46" s="118">
        <f t="shared" si="26"/>
        <v>600037000</v>
      </c>
      <c r="F46" s="119">
        <v>600037000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201975000</v>
      </c>
      <c r="C53" s="118"/>
      <c r="D53" s="118"/>
      <c r="E53" s="118">
        <f t="shared" si="26"/>
        <v>201975000</v>
      </c>
      <c r="F53" s="119">
        <v>201975000</v>
      </c>
      <c r="G53" s="120">
        <v>201975000</v>
      </c>
      <c r="H53" s="119">
        <v>28284000</v>
      </c>
      <c r="I53" s="120">
        <v>25582269</v>
      </c>
      <c r="J53" s="119">
        <v>66490000</v>
      </c>
      <c r="K53" s="120">
        <v>71831290</v>
      </c>
      <c r="L53" s="119">
        <v>44385000</v>
      </c>
      <c r="M53" s="120">
        <v>32337743</v>
      </c>
      <c r="N53" s="119">
        <v>52139000</v>
      </c>
      <c r="O53" s="120">
        <v>62591625</v>
      </c>
      <c r="P53" s="119">
        <f t="shared" si="27"/>
        <v>191298000</v>
      </c>
      <c r="Q53" s="120">
        <f t="shared" si="28"/>
        <v>192342927</v>
      </c>
      <c r="R53" s="59">
        <f t="shared" si="29"/>
        <v>17.469865945702377</v>
      </c>
      <c r="S53" s="60">
        <f t="shared" si="30"/>
        <v>93.555947921288137</v>
      </c>
      <c r="T53" s="59">
        <f t="shared" si="31"/>
        <v>94.713702190865206</v>
      </c>
      <c r="U53" s="61">
        <f t="shared" si="32"/>
        <v>95.231056813962127</v>
      </c>
      <c r="V53" s="119">
        <v>11804000</v>
      </c>
      <c r="W53" s="120">
        <v>2769000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802012000</v>
      </c>
      <c r="C55" s="121">
        <f>SUM(C44:C54)</f>
        <v>0</v>
      </c>
      <c r="D55" s="121"/>
      <c r="E55" s="121">
        <f t="shared" si="26"/>
        <v>802012000</v>
      </c>
      <c r="F55" s="122">
        <f t="shared" ref="F55:O55" si="33">SUM(F44:F54)</f>
        <v>802012000</v>
      </c>
      <c r="G55" s="123">
        <f t="shared" si="33"/>
        <v>201975000</v>
      </c>
      <c r="H55" s="122">
        <f t="shared" si="33"/>
        <v>28284000</v>
      </c>
      <c r="I55" s="123">
        <f t="shared" si="33"/>
        <v>25582269</v>
      </c>
      <c r="J55" s="122">
        <f t="shared" si="33"/>
        <v>66490000</v>
      </c>
      <c r="K55" s="123">
        <f t="shared" si="33"/>
        <v>71831290</v>
      </c>
      <c r="L55" s="122">
        <f t="shared" si="33"/>
        <v>44385000</v>
      </c>
      <c r="M55" s="123">
        <f t="shared" si="33"/>
        <v>32337743</v>
      </c>
      <c r="N55" s="122">
        <f t="shared" si="33"/>
        <v>52139000</v>
      </c>
      <c r="O55" s="123">
        <f t="shared" si="33"/>
        <v>62591625</v>
      </c>
      <c r="P55" s="122">
        <f t="shared" si="27"/>
        <v>191298000</v>
      </c>
      <c r="Q55" s="123">
        <f t="shared" si="28"/>
        <v>192342927</v>
      </c>
      <c r="R55" s="63">
        <f t="shared" si="29"/>
        <v>17.469865945702377</v>
      </c>
      <c r="S55" s="64">
        <f t="shared" si="30"/>
        <v>93.555947921288137</v>
      </c>
      <c r="T55" s="63">
        <f>IF((+$E45+$E47+$E49+$E50+$E53) =0,0,(P55   /(+$E45+$E47+$E49+$E50+$E53) )*100)</f>
        <v>94.713702190865206</v>
      </c>
      <c r="U55" s="65">
        <f>IF((+$E45+$E47+$E49+$E50+$E53) =0,0,(Q55   /(+$E45+$E47+$E49+$E50+$E53) )*100)</f>
        <v>95.231056813962127</v>
      </c>
      <c r="V55" s="122">
        <f>SUM(V44:V54)</f>
        <v>11804000</v>
      </c>
      <c r="W55" s="123">
        <f>SUM(W44:W54)</f>
        <v>2769000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2265499000</v>
      </c>
      <c r="C67" s="118"/>
      <c r="D67" s="118"/>
      <c r="E67" s="118">
        <f t="shared" si="35"/>
        <v>2265499000</v>
      </c>
      <c r="F67" s="119">
        <v>2265499000</v>
      </c>
      <c r="G67" s="120">
        <v>2265499000</v>
      </c>
      <c r="H67" s="119">
        <v>299797000</v>
      </c>
      <c r="I67" s="120">
        <v>355883367</v>
      </c>
      <c r="J67" s="119">
        <v>774375000</v>
      </c>
      <c r="K67" s="120">
        <v>1313997654</v>
      </c>
      <c r="L67" s="119">
        <v>233879000</v>
      </c>
      <c r="M67" s="120">
        <v>-218903606</v>
      </c>
      <c r="N67" s="119">
        <v>605496000</v>
      </c>
      <c r="O67" s="120">
        <v>787991579</v>
      </c>
      <c r="P67" s="119">
        <f t="shared" si="36"/>
        <v>1913547000</v>
      </c>
      <c r="Q67" s="120">
        <f t="shared" si="37"/>
        <v>2238968994</v>
      </c>
      <c r="R67" s="59">
        <f t="shared" si="38"/>
        <v>158.89284630086499</v>
      </c>
      <c r="S67" s="60">
        <f t="shared" si="39"/>
        <v>-459.97194993672235</v>
      </c>
      <c r="T67" s="59">
        <f t="shared" si="40"/>
        <v>84.464702919754103</v>
      </c>
      <c r="U67" s="61">
        <f t="shared" si="41"/>
        <v>98.828955298589847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2265499000</v>
      </c>
      <c r="C68" s="121">
        <f>SUM(C63:C67)</f>
        <v>0</v>
      </c>
      <c r="D68" s="121"/>
      <c r="E68" s="121">
        <f t="shared" si="35"/>
        <v>2265499000</v>
      </c>
      <c r="F68" s="122">
        <f t="shared" ref="F68:O68" si="42">SUM(F63:F67)</f>
        <v>2265499000</v>
      </c>
      <c r="G68" s="123">
        <f t="shared" si="42"/>
        <v>2265499000</v>
      </c>
      <c r="H68" s="122">
        <f t="shared" si="42"/>
        <v>299797000</v>
      </c>
      <c r="I68" s="123">
        <f t="shared" si="42"/>
        <v>355883367</v>
      </c>
      <c r="J68" s="122">
        <f t="shared" si="42"/>
        <v>774375000</v>
      </c>
      <c r="K68" s="123">
        <f t="shared" si="42"/>
        <v>1313997654</v>
      </c>
      <c r="L68" s="122">
        <f t="shared" si="42"/>
        <v>233879000</v>
      </c>
      <c r="M68" s="123">
        <f t="shared" si="42"/>
        <v>-218903606</v>
      </c>
      <c r="N68" s="122">
        <f t="shared" si="42"/>
        <v>605496000</v>
      </c>
      <c r="O68" s="123">
        <f t="shared" si="42"/>
        <v>787991579</v>
      </c>
      <c r="P68" s="122">
        <f t="shared" si="36"/>
        <v>1913547000</v>
      </c>
      <c r="Q68" s="123">
        <f t="shared" si="37"/>
        <v>2238968994</v>
      </c>
      <c r="R68" s="63">
        <f t="shared" si="38"/>
        <v>158.89284630086499</v>
      </c>
      <c r="S68" s="64">
        <f t="shared" si="39"/>
        <v>-459.97194993672235</v>
      </c>
      <c r="T68" s="63">
        <f>IF((+$E63+$E65+$E66++$E67) =0,0,(P68   /(+$E63+$E65+$E66+$E67) )*100)</f>
        <v>84.464702919754103</v>
      </c>
      <c r="U68" s="65">
        <f>IF((+$E63+$E65+$E67) =0,0,(Q68  /(+$E63+$E65+$E67) )*100)</f>
        <v>98.828955298589847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6518844000</v>
      </c>
      <c r="C69" s="130">
        <f>SUM(C9:C16,C19:C25,C28:C31,C34,C37:C41,C44:C54,C57:C60,C63:C67)</f>
        <v>67434000</v>
      </c>
      <c r="D69" s="130"/>
      <c r="E69" s="130">
        <f t="shared" si="35"/>
        <v>6586278000</v>
      </c>
      <c r="F69" s="131">
        <f t="shared" ref="F69:O69" si="43">SUM(F9:F16,F19:F25,F28:F31,F34,F37:F41,F44:F54,F57:F60,F63:F67)</f>
        <v>6097757000</v>
      </c>
      <c r="G69" s="132">
        <f t="shared" si="43"/>
        <v>5021471000</v>
      </c>
      <c r="H69" s="131">
        <f t="shared" si="43"/>
        <v>595165000</v>
      </c>
      <c r="I69" s="132">
        <f t="shared" si="43"/>
        <v>605345296</v>
      </c>
      <c r="J69" s="131">
        <f t="shared" si="43"/>
        <v>1637629000</v>
      </c>
      <c r="K69" s="132">
        <f t="shared" si="43"/>
        <v>1966483290</v>
      </c>
      <c r="L69" s="131">
        <f t="shared" si="43"/>
        <v>842200000</v>
      </c>
      <c r="M69" s="132">
        <f t="shared" si="43"/>
        <v>258311518</v>
      </c>
      <c r="N69" s="131">
        <f t="shared" si="43"/>
        <v>1116628000</v>
      </c>
      <c r="O69" s="132">
        <f t="shared" si="43"/>
        <v>1761420880</v>
      </c>
      <c r="P69" s="131">
        <f t="shared" si="36"/>
        <v>4191622000</v>
      </c>
      <c r="Q69" s="132">
        <f t="shared" si="37"/>
        <v>4591560984</v>
      </c>
      <c r="R69" s="72">
        <f t="shared" si="38"/>
        <v>32.584659225837093</v>
      </c>
      <c r="S69" s="73">
        <f t="shared" si="39"/>
        <v>581.89792450524794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72.853453672878658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79.804685497413914</v>
      </c>
      <c r="V69" s="131">
        <f>SUM(V9:V16,V19:V25,V28:V31,V34,V37:V41,V44:V54,V57:V60,V63:V67)</f>
        <v>24130000</v>
      </c>
      <c r="W69" s="132">
        <f>SUM(W9:W16,W19:W25,W28:W31,W34,W37:W41,W44:W54,W57:W60,W63:W67)</f>
        <v>8006000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429536000</v>
      </c>
      <c r="C71" s="118"/>
      <c r="D71" s="118"/>
      <c r="E71" s="118">
        <f>$B71      +$C71      +$D71</f>
        <v>429536000</v>
      </c>
      <c r="F71" s="119">
        <v>429536000</v>
      </c>
      <c r="G71" s="120">
        <v>429536000</v>
      </c>
      <c r="H71" s="119">
        <v>79082000</v>
      </c>
      <c r="I71" s="120">
        <v>90812011</v>
      </c>
      <c r="J71" s="119">
        <v>168633000</v>
      </c>
      <c r="K71" s="120">
        <v>157561989</v>
      </c>
      <c r="L71" s="119">
        <v>42772000</v>
      </c>
      <c r="M71" s="120">
        <v>94736585</v>
      </c>
      <c r="N71" s="119">
        <v>104394000</v>
      </c>
      <c r="O71" s="120">
        <v>52426930</v>
      </c>
      <c r="P71" s="119">
        <f>$H71      +$J71      +$L71      +$N71</f>
        <v>394881000</v>
      </c>
      <c r="Q71" s="120">
        <f>$I71      +$K71      +$M71      +$O71</f>
        <v>395537515</v>
      </c>
      <c r="R71" s="59">
        <f>IF(($L71      =0),0,((($N71      -$L71      )/$L71      )*100))</f>
        <v>144.07088749649304</v>
      </c>
      <c r="S71" s="60">
        <f>IF(($M71      =0),0,((($O71      -$M71      )/$M71      )*100))</f>
        <v>-44.660312592015003</v>
      </c>
      <c r="T71" s="59">
        <f>IF(($E71      =0),0,(($P71      /$E71      )*100))</f>
        <v>91.931991730611642</v>
      </c>
      <c r="U71" s="61">
        <f>IF(($E71      =0),0,(($Q71      /$E71      )*100))</f>
        <v>92.08483456567086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52210000</v>
      </c>
      <c r="C72" s="118"/>
      <c r="D72" s="118"/>
      <c r="E72" s="118">
        <f>$B72      +$C72      +$D72</f>
        <v>52210000</v>
      </c>
      <c r="F72" s="119">
        <v>52210000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481746000</v>
      </c>
      <c r="C73" s="127">
        <f>SUM(C71:C72)</f>
        <v>0</v>
      </c>
      <c r="D73" s="127"/>
      <c r="E73" s="127">
        <f>$B73      +$C73      +$D73</f>
        <v>481746000</v>
      </c>
      <c r="F73" s="128">
        <f t="shared" ref="F73:O73" si="44">SUM(F71:F72)</f>
        <v>481746000</v>
      </c>
      <c r="G73" s="129">
        <f t="shared" si="44"/>
        <v>429536000</v>
      </c>
      <c r="H73" s="128">
        <f t="shared" si="44"/>
        <v>79082000</v>
      </c>
      <c r="I73" s="129">
        <f t="shared" si="44"/>
        <v>90812011</v>
      </c>
      <c r="J73" s="128">
        <f t="shared" si="44"/>
        <v>168633000</v>
      </c>
      <c r="K73" s="129">
        <f t="shared" si="44"/>
        <v>157561989</v>
      </c>
      <c r="L73" s="128">
        <f t="shared" si="44"/>
        <v>42772000</v>
      </c>
      <c r="M73" s="129">
        <f t="shared" si="44"/>
        <v>94736585</v>
      </c>
      <c r="N73" s="128">
        <f t="shared" si="44"/>
        <v>104394000</v>
      </c>
      <c r="O73" s="129">
        <f t="shared" si="44"/>
        <v>52426930</v>
      </c>
      <c r="P73" s="128">
        <f>$H73      +$J73      +$L73      +$N73</f>
        <v>394881000</v>
      </c>
      <c r="Q73" s="129">
        <f>$I73      +$K73      +$M73      +$O73</f>
        <v>395537515</v>
      </c>
      <c r="R73" s="68">
        <f>IF(($L73      =0),0,((($N73      -$L73      )/$L73      )*100))</f>
        <v>144.07088749649304</v>
      </c>
      <c r="S73" s="69">
        <f>IF(($M73      =0),0,((($O73      -$M73      )/$M73      )*100))</f>
        <v>-44.660312592015003</v>
      </c>
      <c r="T73" s="68">
        <f>IF(($E71      =0),0,(($P71      /$E71      )*100))</f>
        <v>91.931991730611642</v>
      </c>
      <c r="U73" s="70">
        <f>IF($E71   =0,0,($Q71   /$E71 )*100)</f>
        <v>92.08483456567086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481746000</v>
      </c>
      <c r="C74" s="130">
        <f>SUM(C71:C72)</f>
        <v>0</v>
      </c>
      <c r="D74" s="130"/>
      <c r="E74" s="130">
        <f>$B74      +$C74      +$D74</f>
        <v>481746000</v>
      </c>
      <c r="F74" s="131">
        <f t="shared" ref="F74:O74" si="45">SUM(F71:F72)</f>
        <v>481746000</v>
      </c>
      <c r="G74" s="132">
        <f t="shared" si="45"/>
        <v>429536000</v>
      </c>
      <c r="H74" s="131">
        <f t="shared" si="45"/>
        <v>79082000</v>
      </c>
      <c r="I74" s="132">
        <f t="shared" si="45"/>
        <v>90812011</v>
      </c>
      <c r="J74" s="131">
        <f t="shared" si="45"/>
        <v>168633000</v>
      </c>
      <c r="K74" s="132">
        <f t="shared" si="45"/>
        <v>157561989</v>
      </c>
      <c r="L74" s="131">
        <f t="shared" si="45"/>
        <v>42772000</v>
      </c>
      <c r="M74" s="132">
        <f t="shared" si="45"/>
        <v>94736585</v>
      </c>
      <c r="N74" s="131">
        <f t="shared" si="45"/>
        <v>104394000</v>
      </c>
      <c r="O74" s="132">
        <f t="shared" si="45"/>
        <v>52426930</v>
      </c>
      <c r="P74" s="131">
        <f>$H74      +$J74      +$L74      +$N74</f>
        <v>394881000</v>
      </c>
      <c r="Q74" s="132">
        <f>$I74      +$K74      +$M74      +$O74</f>
        <v>395537515</v>
      </c>
      <c r="R74" s="72">
        <f>IF(($L74      =0),0,((($N74      -$L74      )/$L74      )*100))</f>
        <v>144.07088749649304</v>
      </c>
      <c r="S74" s="73">
        <f>IF(($M74      =0),0,((($O74      -$M74      )/$M74      )*100))</f>
        <v>-44.660312592015003</v>
      </c>
      <c r="T74" s="72">
        <f>IF(($E71      =0),0,(($P71      /$E71      )*100))</f>
        <v>91.931991730611642</v>
      </c>
      <c r="U74" s="76">
        <f>IF($E71   =0,0,($Q71   /$E71 )*100)</f>
        <v>92.08483456567086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7000590000</v>
      </c>
      <c r="C75" s="130">
        <f>SUM(C9:C16,C19:C25,C28:C31,C34,C37:C41,C44:C54,C57:C60,C63:C67,C71:C72)</f>
        <v>67434000</v>
      </c>
      <c r="D75" s="130"/>
      <c r="E75" s="130">
        <f>$B75      +$C75      +$D75</f>
        <v>7068024000</v>
      </c>
      <c r="F75" s="131">
        <f t="shared" ref="F75:O75" si="46">SUM(F9:F16,F19:F25,F28:F31,F34,F37:F41,F44:F54,F57:F60,F63:F67,F71:F72)</f>
        <v>6579503000</v>
      </c>
      <c r="G75" s="132">
        <f t="shared" si="46"/>
        <v>5451007000</v>
      </c>
      <c r="H75" s="131">
        <f t="shared" si="46"/>
        <v>674247000</v>
      </c>
      <c r="I75" s="132">
        <f t="shared" si="46"/>
        <v>696157307</v>
      </c>
      <c r="J75" s="131">
        <f t="shared" si="46"/>
        <v>1806262000</v>
      </c>
      <c r="K75" s="132">
        <f t="shared" si="46"/>
        <v>2124045279</v>
      </c>
      <c r="L75" s="131">
        <f t="shared" si="46"/>
        <v>884972000</v>
      </c>
      <c r="M75" s="132">
        <f t="shared" si="46"/>
        <v>353048103</v>
      </c>
      <c r="N75" s="131">
        <f t="shared" si="46"/>
        <v>1221022000</v>
      </c>
      <c r="O75" s="132">
        <f t="shared" si="46"/>
        <v>1813847810</v>
      </c>
      <c r="P75" s="131">
        <f>$H75      +$J75      +$L75      +$N75</f>
        <v>4586503000</v>
      </c>
      <c r="Q75" s="132">
        <f>$I75      +$K75      +$M75      +$O75</f>
        <v>4987098499</v>
      </c>
      <c r="R75" s="72">
        <f>IF(($L75      =0),0,((($N75      -$L75      )/$L75      )*100))</f>
        <v>37.972952816586286</v>
      </c>
      <c r="S75" s="73">
        <f>IF(($M75      =0),0,((($O75      -$M75      )/$M75      )*100))</f>
        <v>413.76789581560223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74.178841649584982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80.657788700498813</v>
      </c>
      <c r="V75" s="131">
        <f>SUM(V9:V16,V19:V25,V28:V31,V34,V37:V41,V44:V54,V57:V60,V63:V67,V71:V72)</f>
        <v>24130000</v>
      </c>
      <c r="W75" s="132">
        <f>SUM(W9:W16,W19:W25,W28:W31,W34,W37:W41,W44:W54,W57:W60,W63:W67,W71:W72)</f>
        <v>8006000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2dLzx2Ychj0kCXxVEuSy+hNH0b0cITxe1YWP2KfNFrF7CXVJ67XVGlnuIHeb9ItoLZ1zlglEvMn4rFEwNRVKiA==" saltValue="XQkOKLWoYgUzbiRSm7/Dv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186000</v>
      </c>
      <c r="I10" s="120">
        <v>186657</v>
      </c>
      <c r="J10" s="119">
        <v>162000</v>
      </c>
      <c r="K10" s="120">
        <v>161242</v>
      </c>
      <c r="L10" s="119">
        <v>334000</v>
      </c>
      <c r="M10" s="120">
        <v>333102</v>
      </c>
      <c r="N10" s="119">
        <v>271000</v>
      </c>
      <c r="O10" s="120">
        <v>270706</v>
      </c>
      <c r="P10" s="119">
        <f t="shared" ref="P10:P17" si="1">$H10      +$J10      +$L10      +$N10</f>
        <v>953000</v>
      </c>
      <c r="Q10" s="120">
        <f t="shared" ref="Q10:Q17" si="2">$I10      +$K10      +$M10      +$O10</f>
        <v>951707</v>
      </c>
      <c r="R10" s="59">
        <f t="shared" ref="R10:R17" si="3">IF(($L10      =0),0,((($N10      -$L10      )/$L10      )*100))</f>
        <v>-18.862275449101794</v>
      </c>
      <c r="S10" s="60">
        <f t="shared" ref="S10:S17" si="4">IF(($M10      =0),0,((($O10      -$M10      )/$M10      )*100))</f>
        <v>-18.73179986910916</v>
      </c>
      <c r="T10" s="59">
        <f t="shared" ref="T10:T17" si="5">IF(($E10      =0),0,(($P10      /$E10      )*100))</f>
        <v>95.3</v>
      </c>
      <c r="U10" s="61">
        <f t="shared" ref="U10:U17" si="6">IF(($E10      =0),0,(($Q10      /$E10      )*100))</f>
        <v>95.170699999999997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182011000</v>
      </c>
      <c r="C13" s="118"/>
      <c r="D13" s="118"/>
      <c r="E13" s="118">
        <f t="shared" si="0"/>
        <v>182011000</v>
      </c>
      <c r="F13" s="119" t="s">
        <v>36</v>
      </c>
      <c r="G13" s="120" t="s">
        <v>36</v>
      </c>
      <c r="H13" s="119"/>
      <c r="I13" s="120">
        <v>20360909</v>
      </c>
      <c r="J13" s="119"/>
      <c r="K13" s="120">
        <v>46449375</v>
      </c>
      <c r="L13" s="119"/>
      <c r="M13" s="120">
        <v>33290869</v>
      </c>
      <c r="N13" s="119"/>
      <c r="O13" s="120">
        <v>92648698</v>
      </c>
      <c r="P13" s="119">
        <f t="shared" si="1"/>
        <v>0</v>
      </c>
      <c r="Q13" s="120">
        <f t="shared" si="2"/>
        <v>192749851</v>
      </c>
      <c r="R13" s="59">
        <f t="shared" si="3"/>
        <v>0</v>
      </c>
      <c r="S13" s="60">
        <f t="shared" si="4"/>
        <v>178.30062952096563</v>
      </c>
      <c r="T13" s="59">
        <f t="shared" si="5"/>
        <v>0</v>
      </c>
      <c r="U13" s="61">
        <f t="shared" si="6"/>
        <v>105.90011098230327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4000000</v>
      </c>
      <c r="C15" s="118"/>
      <c r="D15" s="118"/>
      <c r="E15" s="118">
        <f t="shared" si="0"/>
        <v>4000000</v>
      </c>
      <c r="F15" s="119">
        <v>4000000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187011000</v>
      </c>
      <c r="C17" s="121">
        <f>SUM(C9:C16)</f>
        <v>0</v>
      </c>
      <c r="D17" s="121"/>
      <c r="E17" s="121">
        <f t="shared" si="0"/>
        <v>187011000</v>
      </c>
      <c r="F17" s="122">
        <f t="shared" ref="F17:O17" si="7">SUM(F9:F16)</f>
        <v>5000000</v>
      </c>
      <c r="G17" s="123">
        <f t="shared" si="7"/>
        <v>1000000</v>
      </c>
      <c r="H17" s="122">
        <f t="shared" si="7"/>
        <v>186000</v>
      </c>
      <c r="I17" s="123">
        <f t="shared" si="7"/>
        <v>20547566</v>
      </c>
      <c r="J17" s="122">
        <f t="shared" si="7"/>
        <v>162000</v>
      </c>
      <c r="K17" s="123">
        <f t="shared" si="7"/>
        <v>46610617</v>
      </c>
      <c r="L17" s="122">
        <f t="shared" si="7"/>
        <v>334000</v>
      </c>
      <c r="M17" s="123">
        <f t="shared" si="7"/>
        <v>33623971</v>
      </c>
      <c r="N17" s="122">
        <f t="shared" si="7"/>
        <v>271000</v>
      </c>
      <c r="O17" s="123">
        <f t="shared" si="7"/>
        <v>92919404</v>
      </c>
      <c r="P17" s="122">
        <f t="shared" si="1"/>
        <v>953000</v>
      </c>
      <c r="Q17" s="123">
        <f t="shared" si="2"/>
        <v>193701558</v>
      </c>
      <c r="R17" s="63">
        <f t="shared" si="3"/>
        <v>-18.862275449101794</v>
      </c>
      <c r="S17" s="64">
        <f t="shared" si="4"/>
        <v>176.34869183059908</v>
      </c>
      <c r="T17" s="63">
        <f>IF((SUM($E9:$E14))=0,0,(P17/(SUM($E9:$E14))*100))</f>
        <v>0.52073372638803128</v>
      </c>
      <c r="U17" s="65">
        <f>IF((SUM($E9:$E14))=0,0,(Q17/(SUM($E9:$E14))*100))</f>
        <v>105.84148384523336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649286000</v>
      </c>
      <c r="C30" s="118"/>
      <c r="D30" s="118"/>
      <c r="E30" s="118">
        <f>$B30      +$C30      +$D30</f>
        <v>649286000</v>
      </c>
      <c r="F30" s="119">
        <v>649286000</v>
      </c>
      <c r="G30" s="120">
        <v>649286000</v>
      </c>
      <c r="H30" s="119">
        <v>39174000</v>
      </c>
      <c r="I30" s="120">
        <v>-2226442</v>
      </c>
      <c r="J30" s="119">
        <v>71255000</v>
      </c>
      <c r="K30" s="120">
        <v>202635825</v>
      </c>
      <c r="L30" s="119">
        <v>77578000</v>
      </c>
      <c r="M30" s="120">
        <v>22662605</v>
      </c>
      <c r="N30" s="119">
        <v>79304000</v>
      </c>
      <c r="O30" s="120">
        <v>295113792</v>
      </c>
      <c r="P30" s="119">
        <f>$H30      +$J30      +$L30      +$N30</f>
        <v>267311000</v>
      </c>
      <c r="Q30" s="120">
        <f>$I30      +$K30      +$M30      +$O30</f>
        <v>518185780</v>
      </c>
      <c r="R30" s="59">
        <f>IF(($L30      =0),0,((($N30      -$L30      )/$L30      )*100))</f>
        <v>2.2248575627110778</v>
      </c>
      <c r="S30" s="60">
        <f>IF(($M30      =0),0,((($O30      -$M30      )/$M30      )*100))</f>
        <v>1202.2059555818937</v>
      </c>
      <c r="T30" s="59">
        <f>IF(($E30      =0),0,(($P30      /$E30      )*100))</f>
        <v>41.169992884491577</v>
      </c>
      <c r="U30" s="61">
        <f>IF(($E30      =0),0,(($Q30      /$E30      )*100))</f>
        <v>79.808555859821411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649286000</v>
      </c>
      <c r="C32" s="121">
        <f>SUM(C28:C31)</f>
        <v>0</v>
      </c>
      <c r="D32" s="121"/>
      <c r="E32" s="121">
        <f>$B32      +$C32      +$D32</f>
        <v>649286000</v>
      </c>
      <c r="F32" s="122">
        <f t="shared" ref="F32:O32" si="16">SUM(F28:F31)</f>
        <v>649286000</v>
      </c>
      <c r="G32" s="123">
        <f t="shared" si="16"/>
        <v>649286000</v>
      </c>
      <c r="H32" s="122">
        <f t="shared" si="16"/>
        <v>39174000</v>
      </c>
      <c r="I32" s="123">
        <f t="shared" si="16"/>
        <v>-2226442</v>
      </c>
      <c r="J32" s="122">
        <f t="shared" si="16"/>
        <v>71255000</v>
      </c>
      <c r="K32" s="123">
        <f t="shared" si="16"/>
        <v>202635825</v>
      </c>
      <c r="L32" s="122">
        <f t="shared" si="16"/>
        <v>77578000</v>
      </c>
      <c r="M32" s="123">
        <f t="shared" si="16"/>
        <v>22662605</v>
      </c>
      <c r="N32" s="122">
        <f t="shared" si="16"/>
        <v>79304000</v>
      </c>
      <c r="O32" s="123">
        <f t="shared" si="16"/>
        <v>295113792</v>
      </c>
      <c r="P32" s="122">
        <f>$H32      +$J32      +$L32      +$N32</f>
        <v>267311000</v>
      </c>
      <c r="Q32" s="123">
        <f>$I32      +$K32      +$M32      +$O32</f>
        <v>518185780</v>
      </c>
      <c r="R32" s="63">
        <f>IF(($L32      =0),0,((($N32      -$L32      )/$L32      )*100))</f>
        <v>2.2248575627110778</v>
      </c>
      <c r="S32" s="64">
        <f>IF(($M32      =0),0,((($O32      -$M32      )/$M32      )*100))</f>
        <v>1202.2059555818937</v>
      </c>
      <c r="T32" s="63">
        <f>IF($E32   =0,0,($P32   /$E32   )*100)</f>
        <v>41.169992884491577</v>
      </c>
      <c r="U32" s="65">
        <f>IF($E32   =0,0,($Q32   /$E32   )*100)</f>
        <v>79.808555859821411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9597000</v>
      </c>
      <c r="C34" s="118"/>
      <c r="D34" s="118"/>
      <c r="E34" s="118">
        <f>$B34      +$C34      +$D34</f>
        <v>9597000</v>
      </c>
      <c r="F34" s="119">
        <v>9597000</v>
      </c>
      <c r="G34" s="120">
        <v>9597000</v>
      </c>
      <c r="H34" s="119">
        <v>2059000</v>
      </c>
      <c r="I34" s="120">
        <v>2059312</v>
      </c>
      <c r="J34" s="119">
        <v>2007000</v>
      </c>
      <c r="K34" s="120">
        <v>2007781</v>
      </c>
      <c r="L34" s="119">
        <v>2209000</v>
      </c>
      <c r="M34" s="120">
        <v>2209353</v>
      </c>
      <c r="N34" s="119">
        <v>3006000</v>
      </c>
      <c r="O34" s="120">
        <v>3031594</v>
      </c>
      <c r="P34" s="119">
        <f>$H34      +$J34      +$L34      +$N34</f>
        <v>9281000</v>
      </c>
      <c r="Q34" s="120">
        <f>$I34      +$K34      +$M34      +$O34</f>
        <v>9308040</v>
      </c>
      <c r="R34" s="59">
        <f>IF(($L34      =0),0,((($N34      -$L34      )/$L34      )*100))</f>
        <v>36.079674060660935</v>
      </c>
      <c r="S34" s="60">
        <f>IF(($M34      =0),0,((($O34      -$M34      )/$M34      )*100))</f>
        <v>37.216370584510486</v>
      </c>
      <c r="T34" s="59">
        <f>IF(($E34      =0),0,(($P34      /$E34      )*100))</f>
        <v>96.707304365947692</v>
      </c>
      <c r="U34" s="61">
        <f>IF(($E34      =0),0,(($Q34      /$E34      )*100))</f>
        <v>96.989059080962804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9597000</v>
      </c>
      <c r="C35" s="121">
        <f>C34</f>
        <v>0</v>
      </c>
      <c r="D35" s="121"/>
      <c r="E35" s="121">
        <f>$B35      +$C35      +$D35</f>
        <v>9597000</v>
      </c>
      <c r="F35" s="122">
        <f t="shared" ref="F35:O35" si="17">F34</f>
        <v>9597000</v>
      </c>
      <c r="G35" s="123">
        <f t="shared" si="17"/>
        <v>9597000</v>
      </c>
      <c r="H35" s="122">
        <f t="shared" si="17"/>
        <v>2059000</v>
      </c>
      <c r="I35" s="123">
        <f t="shared" si="17"/>
        <v>2059312</v>
      </c>
      <c r="J35" s="122">
        <f t="shared" si="17"/>
        <v>2007000</v>
      </c>
      <c r="K35" s="123">
        <f t="shared" si="17"/>
        <v>2007781</v>
      </c>
      <c r="L35" s="122">
        <f t="shared" si="17"/>
        <v>2209000</v>
      </c>
      <c r="M35" s="123">
        <f t="shared" si="17"/>
        <v>2209353</v>
      </c>
      <c r="N35" s="122">
        <f t="shared" si="17"/>
        <v>3006000</v>
      </c>
      <c r="O35" s="123">
        <f t="shared" si="17"/>
        <v>3031594</v>
      </c>
      <c r="P35" s="122">
        <f>$H35      +$J35      +$L35      +$N35</f>
        <v>9281000</v>
      </c>
      <c r="Q35" s="123">
        <f>$I35      +$K35      +$M35      +$O35</f>
        <v>9308040</v>
      </c>
      <c r="R35" s="63">
        <f>IF(($L35      =0),0,((($N35      -$L35      )/$L35      )*100))</f>
        <v>36.079674060660935</v>
      </c>
      <c r="S35" s="64">
        <f>IF(($M35      =0),0,((($O35      -$M35      )/$M35      )*100))</f>
        <v>37.216370584510486</v>
      </c>
      <c r="T35" s="63">
        <f>IF($E35   =0,0,($P35   /$E35   )*100)</f>
        <v>96.707304365947692</v>
      </c>
      <c r="U35" s="65">
        <f>IF($E35   =0,0,($Q35   /$E35   )*100)</f>
        <v>96.989059080962804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42041000</v>
      </c>
      <c r="C38" s="118">
        <v>1916000</v>
      </c>
      <c r="D38" s="118"/>
      <c r="E38" s="118">
        <f t="shared" si="18"/>
        <v>43957000</v>
      </c>
      <c r="F38" s="119">
        <v>42041000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7000000</v>
      </c>
      <c r="C40" s="118"/>
      <c r="D40" s="118"/>
      <c r="E40" s="118">
        <f t="shared" si="18"/>
        <v>7000000</v>
      </c>
      <c r="F40" s="119">
        <v>7000000</v>
      </c>
      <c r="G40" s="120">
        <v>7000000</v>
      </c>
      <c r="H40" s="119"/>
      <c r="I40" s="120">
        <v>59678</v>
      </c>
      <c r="J40" s="119">
        <v>3092000</v>
      </c>
      <c r="K40" s="120">
        <v>3082663</v>
      </c>
      <c r="L40" s="119">
        <v>734000</v>
      </c>
      <c r="M40" s="120">
        <v>735168</v>
      </c>
      <c r="N40" s="119">
        <v>1461000</v>
      </c>
      <c r="O40" s="120">
        <v>2989576</v>
      </c>
      <c r="P40" s="119">
        <f t="shared" si="19"/>
        <v>5287000</v>
      </c>
      <c r="Q40" s="120">
        <f t="shared" si="20"/>
        <v>6867085</v>
      </c>
      <c r="R40" s="59">
        <f t="shared" si="21"/>
        <v>99.04632152588556</v>
      </c>
      <c r="S40" s="60">
        <f t="shared" si="22"/>
        <v>306.65208496561331</v>
      </c>
      <c r="T40" s="59">
        <f t="shared" si="23"/>
        <v>75.528571428571439</v>
      </c>
      <c r="U40" s="61">
        <f t="shared" si="24"/>
        <v>98.101214285714292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49041000</v>
      </c>
      <c r="C42" s="121">
        <f>SUM(C37:C41)</f>
        <v>1916000</v>
      </c>
      <c r="D42" s="121"/>
      <c r="E42" s="121">
        <f t="shared" si="18"/>
        <v>50957000</v>
      </c>
      <c r="F42" s="122">
        <f t="shared" ref="F42:O42" si="25">SUM(F37:F41)</f>
        <v>49041000</v>
      </c>
      <c r="G42" s="123">
        <f t="shared" si="25"/>
        <v>7000000</v>
      </c>
      <c r="H42" s="122">
        <f t="shared" si="25"/>
        <v>0</v>
      </c>
      <c r="I42" s="123">
        <f t="shared" si="25"/>
        <v>59678</v>
      </c>
      <c r="J42" s="122">
        <f t="shared" si="25"/>
        <v>3092000</v>
      </c>
      <c r="K42" s="123">
        <f t="shared" si="25"/>
        <v>3082663</v>
      </c>
      <c r="L42" s="122">
        <f t="shared" si="25"/>
        <v>734000</v>
      </c>
      <c r="M42" s="123">
        <f t="shared" si="25"/>
        <v>735168</v>
      </c>
      <c r="N42" s="122">
        <f t="shared" si="25"/>
        <v>1461000</v>
      </c>
      <c r="O42" s="123">
        <f t="shared" si="25"/>
        <v>2989576</v>
      </c>
      <c r="P42" s="122">
        <f t="shared" si="19"/>
        <v>5287000</v>
      </c>
      <c r="Q42" s="123">
        <f t="shared" si="20"/>
        <v>6867085</v>
      </c>
      <c r="R42" s="63">
        <f t="shared" si="21"/>
        <v>99.04632152588556</v>
      </c>
      <c r="S42" s="64">
        <f t="shared" si="22"/>
        <v>306.65208496561331</v>
      </c>
      <c r="T42" s="63">
        <f>IF((+$E37+$E40) =0,0,(P42   /(+$E37+$E40) )*100)</f>
        <v>75.528571428571439</v>
      </c>
      <c r="U42" s="65">
        <f>IF((+$E37+$E40) =0,0,(Q42   /(+$E37+$E40) )*100)</f>
        <v>98.101214285714292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822706000</v>
      </c>
      <c r="C67" s="118"/>
      <c r="D67" s="118"/>
      <c r="E67" s="118">
        <f t="shared" si="35"/>
        <v>822706000</v>
      </c>
      <c r="F67" s="119">
        <v>822706000</v>
      </c>
      <c r="G67" s="120">
        <v>822706000</v>
      </c>
      <c r="H67" s="119">
        <v>49543000</v>
      </c>
      <c r="I67" s="120">
        <v>49543828</v>
      </c>
      <c r="J67" s="119">
        <v>379692000</v>
      </c>
      <c r="K67" s="120">
        <v>357669037</v>
      </c>
      <c r="L67" s="119">
        <v>73921000</v>
      </c>
      <c r="M67" s="120">
        <v>64819748</v>
      </c>
      <c r="N67" s="119">
        <v>114365000</v>
      </c>
      <c r="O67" s="120">
        <v>176678462</v>
      </c>
      <c r="P67" s="119">
        <f t="shared" si="36"/>
        <v>617521000</v>
      </c>
      <c r="Q67" s="120">
        <f t="shared" si="37"/>
        <v>648711075</v>
      </c>
      <c r="R67" s="59">
        <f t="shared" si="38"/>
        <v>54.712463305420656</v>
      </c>
      <c r="S67" s="60">
        <f t="shared" si="39"/>
        <v>172.56888132301901</v>
      </c>
      <c r="T67" s="59">
        <f t="shared" si="40"/>
        <v>75.0597418761988</v>
      </c>
      <c r="U67" s="61">
        <f t="shared" si="41"/>
        <v>78.850898741470218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822706000</v>
      </c>
      <c r="C68" s="121">
        <f>SUM(C63:C67)</f>
        <v>0</v>
      </c>
      <c r="D68" s="121"/>
      <c r="E68" s="121">
        <f t="shared" si="35"/>
        <v>822706000</v>
      </c>
      <c r="F68" s="122">
        <f t="shared" ref="F68:O68" si="42">SUM(F63:F67)</f>
        <v>822706000</v>
      </c>
      <c r="G68" s="123">
        <f t="shared" si="42"/>
        <v>822706000</v>
      </c>
      <c r="H68" s="122">
        <f t="shared" si="42"/>
        <v>49543000</v>
      </c>
      <c r="I68" s="123">
        <f t="shared" si="42"/>
        <v>49543828</v>
      </c>
      <c r="J68" s="122">
        <f t="shared" si="42"/>
        <v>379692000</v>
      </c>
      <c r="K68" s="123">
        <f t="shared" si="42"/>
        <v>357669037</v>
      </c>
      <c r="L68" s="122">
        <f t="shared" si="42"/>
        <v>73921000</v>
      </c>
      <c r="M68" s="123">
        <f t="shared" si="42"/>
        <v>64819748</v>
      </c>
      <c r="N68" s="122">
        <f t="shared" si="42"/>
        <v>114365000</v>
      </c>
      <c r="O68" s="123">
        <f t="shared" si="42"/>
        <v>176678462</v>
      </c>
      <c r="P68" s="122">
        <f t="shared" si="36"/>
        <v>617521000</v>
      </c>
      <c r="Q68" s="123">
        <f t="shared" si="37"/>
        <v>648711075</v>
      </c>
      <c r="R68" s="63">
        <f t="shared" si="38"/>
        <v>54.712463305420656</v>
      </c>
      <c r="S68" s="64">
        <f t="shared" si="39"/>
        <v>172.56888132301901</v>
      </c>
      <c r="T68" s="63">
        <f>IF((+$E63+$E65+$E66++$E67) =0,0,(P68   /(+$E63+$E65+$E66+$E67) )*100)</f>
        <v>75.0597418761988</v>
      </c>
      <c r="U68" s="65">
        <f>IF((+$E63+$E65+$E67) =0,0,(Q68  /(+$E63+$E65+$E67) )*100)</f>
        <v>78.850898741470218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1717641000</v>
      </c>
      <c r="C69" s="130">
        <f>SUM(C9:C16,C19:C25,C28:C31,C34,C37:C41,C44:C54,C57:C60,C63:C67)</f>
        <v>1916000</v>
      </c>
      <c r="D69" s="130"/>
      <c r="E69" s="130">
        <f t="shared" si="35"/>
        <v>1719557000</v>
      </c>
      <c r="F69" s="131">
        <f t="shared" ref="F69:O69" si="43">SUM(F9:F16,F19:F25,F28:F31,F34,F37:F41,F44:F54,F57:F60,F63:F67)</f>
        <v>1535630000</v>
      </c>
      <c r="G69" s="132">
        <f t="shared" si="43"/>
        <v>1489589000</v>
      </c>
      <c r="H69" s="131">
        <f t="shared" si="43"/>
        <v>90962000</v>
      </c>
      <c r="I69" s="132">
        <f t="shared" si="43"/>
        <v>69983942</v>
      </c>
      <c r="J69" s="131">
        <f t="shared" si="43"/>
        <v>456208000</v>
      </c>
      <c r="K69" s="132">
        <f t="shared" si="43"/>
        <v>612005923</v>
      </c>
      <c r="L69" s="131">
        <f t="shared" si="43"/>
        <v>154776000</v>
      </c>
      <c r="M69" s="132">
        <f t="shared" si="43"/>
        <v>124050845</v>
      </c>
      <c r="N69" s="131">
        <f t="shared" si="43"/>
        <v>198407000</v>
      </c>
      <c r="O69" s="132">
        <f t="shared" si="43"/>
        <v>570732828</v>
      </c>
      <c r="P69" s="131">
        <f t="shared" si="36"/>
        <v>900353000</v>
      </c>
      <c r="Q69" s="132">
        <f t="shared" si="37"/>
        <v>1376773538</v>
      </c>
      <c r="R69" s="72">
        <f t="shared" si="38"/>
        <v>28.18977102393136</v>
      </c>
      <c r="S69" s="73">
        <f t="shared" si="39"/>
        <v>360.07975842486201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53.861749222301988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82.362618927973202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1717641000</v>
      </c>
      <c r="C75" s="130">
        <f>SUM(C9:C16,C19:C25,C28:C31,C34,C37:C41,C44:C54,C57:C60,C63:C67,C71:C72)</f>
        <v>1916000</v>
      </c>
      <c r="D75" s="130"/>
      <c r="E75" s="130">
        <f>$B75      +$C75      +$D75</f>
        <v>1719557000</v>
      </c>
      <c r="F75" s="131">
        <f t="shared" ref="F75:O75" si="46">SUM(F9:F16,F19:F25,F28:F31,F34,F37:F41,F44:F54,F57:F60,F63:F67,F71:F72)</f>
        <v>1535630000</v>
      </c>
      <c r="G75" s="132">
        <f t="shared" si="46"/>
        <v>1489589000</v>
      </c>
      <c r="H75" s="131">
        <f t="shared" si="46"/>
        <v>90962000</v>
      </c>
      <c r="I75" s="132">
        <f t="shared" si="46"/>
        <v>69983942</v>
      </c>
      <c r="J75" s="131">
        <f t="shared" si="46"/>
        <v>456208000</v>
      </c>
      <c r="K75" s="132">
        <f t="shared" si="46"/>
        <v>612005923</v>
      </c>
      <c r="L75" s="131">
        <f t="shared" si="46"/>
        <v>154776000</v>
      </c>
      <c r="M75" s="132">
        <f t="shared" si="46"/>
        <v>124050845</v>
      </c>
      <c r="N75" s="131">
        <f t="shared" si="46"/>
        <v>198407000</v>
      </c>
      <c r="O75" s="132">
        <f t="shared" si="46"/>
        <v>570732828</v>
      </c>
      <c r="P75" s="131">
        <f>$H75      +$J75      +$L75      +$N75</f>
        <v>900353000</v>
      </c>
      <c r="Q75" s="132">
        <f>$I75      +$K75      +$M75      +$O75</f>
        <v>1376773538</v>
      </c>
      <c r="R75" s="72">
        <f>IF(($L75      =0),0,((($N75      -$L75      )/$L75      )*100))</f>
        <v>28.18977102393136</v>
      </c>
      <c r="S75" s="73">
        <f>IF(($M75      =0),0,((($O75      -$M75      )/$M75      )*100))</f>
        <v>360.07975842486201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53.861749222301988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82.362618927973202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VHXav5WR4twSvOPpGt8vksGcnbww2aCZF6xC8FVjz9ErwTGAsshFIS2R4zmrSPnNr/+SPRks193En/AQsARx9w==" saltValue="iRdawc+3rDuOQj5ObRYN4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1000000</v>
      </c>
      <c r="C10" s="118"/>
      <c r="D10" s="118"/>
      <c r="E10" s="118">
        <f t="shared" ref="E10:E17" si="0">$B10      +$C10      +$D10</f>
        <v>1000000</v>
      </c>
      <c r="F10" s="119">
        <v>1000000</v>
      </c>
      <c r="G10" s="120">
        <v>1000000</v>
      </c>
      <c r="H10" s="119">
        <v>166000</v>
      </c>
      <c r="I10" s="120">
        <v>250011</v>
      </c>
      <c r="J10" s="119">
        <v>249000</v>
      </c>
      <c r="K10" s="120">
        <v>250011</v>
      </c>
      <c r="L10" s="119">
        <v>249000</v>
      </c>
      <c r="M10" s="120">
        <v>250011</v>
      </c>
      <c r="N10" s="119">
        <v>166000</v>
      </c>
      <c r="O10" s="120">
        <v>250011</v>
      </c>
      <c r="P10" s="119">
        <f t="shared" ref="P10:P17" si="1">$H10      +$J10      +$L10      +$N10</f>
        <v>830000</v>
      </c>
      <c r="Q10" s="120">
        <f t="shared" ref="Q10:Q17" si="2">$I10      +$K10      +$M10      +$O10</f>
        <v>1000044</v>
      </c>
      <c r="R10" s="59">
        <f t="shared" ref="R10:R17" si="3">IF(($L10      =0),0,((($N10      -$L10      )/$L10      )*100))</f>
        <v>-33.333333333333329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83</v>
      </c>
      <c r="U10" s="61">
        <f t="shared" ref="U10:U17" si="6">IF(($E10      =0),0,(($Q10      /$E10      )*100))</f>
        <v>100.00439999999999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9600000</v>
      </c>
      <c r="C11" s="118"/>
      <c r="D11" s="118"/>
      <c r="E11" s="118">
        <f t="shared" si="0"/>
        <v>9600000</v>
      </c>
      <c r="F11" s="119">
        <v>9600000</v>
      </c>
      <c r="G11" s="120">
        <v>7000000</v>
      </c>
      <c r="H11" s="119">
        <v>2601000</v>
      </c>
      <c r="I11" s="120">
        <v>2602757</v>
      </c>
      <c r="J11" s="119">
        <v>705000</v>
      </c>
      <c r="K11" s="120">
        <v>706423</v>
      </c>
      <c r="L11" s="119">
        <v>1079000</v>
      </c>
      <c r="M11" s="120">
        <v>1080902</v>
      </c>
      <c r="N11" s="119">
        <v>780000</v>
      </c>
      <c r="O11" s="120">
        <v>877242</v>
      </c>
      <c r="P11" s="119">
        <f t="shared" si="1"/>
        <v>5165000</v>
      </c>
      <c r="Q11" s="120">
        <f t="shared" si="2"/>
        <v>5267324</v>
      </c>
      <c r="R11" s="59">
        <f t="shared" si="3"/>
        <v>-27.710843373493976</v>
      </c>
      <c r="S11" s="60">
        <f t="shared" si="4"/>
        <v>-18.841671122821495</v>
      </c>
      <c r="T11" s="59">
        <f t="shared" si="5"/>
        <v>53.802083333333329</v>
      </c>
      <c r="U11" s="61">
        <f t="shared" si="6"/>
        <v>54.867958333333334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140208000</v>
      </c>
      <c r="C13" s="118"/>
      <c r="D13" s="118"/>
      <c r="E13" s="118">
        <f t="shared" si="0"/>
        <v>140208000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4000000</v>
      </c>
      <c r="C15" s="118"/>
      <c r="D15" s="118"/>
      <c r="E15" s="118">
        <f t="shared" si="0"/>
        <v>4000000</v>
      </c>
      <c r="F15" s="119">
        <v>4000000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154808000</v>
      </c>
      <c r="C17" s="121">
        <f>SUM(C9:C16)</f>
        <v>0</v>
      </c>
      <c r="D17" s="121"/>
      <c r="E17" s="121">
        <f t="shared" si="0"/>
        <v>154808000</v>
      </c>
      <c r="F17" s="122">
        <f t="shared" ref="F17:O17" si="7">SUM(F9:F16)</f>
        <v>14600000</v>
      </c>
      <c r="G17" s="123">
        <f t="shared" si="7"/>
        <v>8000000</v>
      </c>
      <c r="H17" s="122">
        <f t="shared" si="7"/>
        <v>2767000</v>
      </c>
      <c r="I17" s="123">
        <f t="shared" si="7"/>
        <v>2852768</v>
      </c>
      <c r="J17" s="122">
        <f t="shared" si="7"/>
        <v>954000</v>
      </c>
      <c r="K17" s="123">
        <f t="shared" si="7"/>
        <v>956434</v>
      </c>
      <c r="L17" s="122">
        <f t="shared" si="7"/>
        <v>1328000</v>
      </c>
      <c r="M17" s="123">
        <f t="shared" si="7"/>
        <v>1330913</v>
      </c>
      <c r="N17" s="122">
        <f t="shared" si="7"/>
        <v>946000</v>
      </c>
      <c r="O17" s="123">
        <f t="shared" si="7"/>
        <v>1127253</v>
      </c>
      <c r="P17" s="122">
        <f t="shared" si="1"/>
        <v>5995000</v>
      </c>
      <c r="Q17" s="123">
        <f t="shared" si="2"/>
        <v>6267368</v>
      </c>
      <c r="R17" s="63">
        <f t="shared" si="3"/>
        <v>-28.765060240963859</v>
      </c>
      <c r="S17" s="64">
        <f t="shared" si="4"/>
        <v>-15.302277459157738</v>
      </c>
      <c r="T17" s="63">
        <f>IF((SUM($E9:$E14))=0,0,(P17/(SUM($E9:$E14))*100))</f>
        <v>3.9752533022120842</v>
      </c>
      <c r="U17" s="65">
        <f>IF((SUM($E9:$E14))=0,0,(Q17/(SUM($E9:$E14))*100))</f>
        <v>4.155859105617739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972942000</v>
      </c>
      <c r="C30" s="118"/>
      <c r="D30" s="118"/>
      <c r="E30" s="118">
        <f>$B30      +$C30      +$D30</f>
        <v>972942000</v>
      </c>
      <c r="F30" s="119">
        <v>972942000</v>
      </c>
      <c r="G30" s="120">
        <v>972942000</v>
      </c>
      <c r="H30" s="119">
        <v>59196000</v>
      </c>
      <c r="I30" s="120">
        <v>59196</v>
      </c>
      <c r="J30" s="119">
        <v>471337000</v>
      </c>
      <c r="K30" s="120">
        <v>23893711</v>
      </c>
      <c r="L30" s="119">
        <v>90634000</v>
      </c>
      <c r="M30" s="120">
        <v>104074790</v>
      </c>
      <c r="N30" s="119">
        <v>291420000</v>
      </c>
      <c r="O30" s="120">
        <v>140266584</v>
      </c>
      <c r="P30" s="119">
        <f>$H30      +$J30      +$L30      +$N30</f>
        <v>912587000</v>
      </c>
      <c r="Q30" s="120">
        <f>$I30      +$K30      +$M30      +$O30</f>
        <v>268294281</v>
      </c>
      <c r="R30" s="59">
        <f>IF(($L30      =0),0,((($N30      -$L30      )/$L30      )*100))</f>
        <v>221.5349648034954</v>
      </c>
      <c r="S30" s="60">
        <f>IF(($M30      =0),0,((($O30      -$M30      )/$M30      )*100))</f>
        <v>34.774794164850107</v>
      </c>
      <c r="T30" s="59">
        <f>IF(($E30      =0),0,(($P30      /$E30      )*100))</f>
        <v>93.796649748905892</v>
      </c>
      <c r="U30" s="61">
        <f>IF(($E30      =0),0,(($Q30      /$E30      )*100))</f>
        <v>27.575567813908741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972942000</v>
      </c>
      <c r="C32" s="121">
        <f>SUM(C28:C31)</f>
        <v>0</v>
      </c>
      <c r="D32" s="121"/>
      <c r="E32" s="121">
        <f>$B32      +$C32      +$D32</f>
        <v>972942000</v>
      </c>
      <c r="F32" s="122">
        <f t="shared" ref="F32:O32" si="16">SUM(F28:F31)</f>
        <v>972942000</v>
      </c>
      <c r="G32" s="123">
        <f t="shared" si="16"/>
        <v>972942000</v>
      </c>
      <c r="H32" s="122">
        <f t="shared" si="16"/>
        <v>59196000</v>
      </c>
      <c r="I32" s="123">
        <f t="shared" si="16"/>
        <v>59196</v>
      </c>
      <c r="J32" s="122">
        <f t="shared" si="16"/>
        <v>471337000</v>
      </c>
      <c r="K32" s="123">
        <f t="shared" si="16"/>
        <v>23893711</v>
      </c>
      <c r="L32" s="122">
        <f t="shared" si="16"/>
        <v>90634000</v>
      </c>
      <c r="M32" s="123">
        <f t="shared" si="16"/>
        <v>104074790</v>
      </c>
      <c r="N32" s="122">
        <f t="shared" si="16"/>
        <v>291420000</v>
      </c>
      <c r="O32" s="123">
        <f t="shared" si="16"/>
        <v>140266584</v>
      </c>
      <c r="P32" s="122">
        <f>$H32      +$J32      +$L32      +$N32</f>
        <v>912587000</v>
      </c>
      <c r="Q32" s="123">
        <f>$I32      +$K32      +$M32      +$O32</f>
        <v>268294281</v>
      </c>
      <c r="R32" s="63">
        <f>IF(($L32      =0),0,((($N32      -$L32      )/$L32      )*100))</f>
        <v>221.5349648034954</v>
      </c>
      <c r="S32" s="64">
        <f>IF(($M32      =0),0,((($O32      -$M32      )/$M32      )*100))</f>
        <v>34.774794164850107</v>
      </c>
      <c r="T32" s="63">
        <f>IF($E32   =0,0,($P32   /$E32   )*100)</f>
        <v>93.796649748905892</v>
      </c>
      <c r="U32" s="65">
        <f>IF($E32   =0,0,($Q32   /$E32   )*100)</f>
        <v>27.575567813908741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4000000</v>
      </c>
      <c r="C34" s="118"/>
      <c r="D34" s="118"/>
      <c r="E34" s="118">
        <f>$B34      +$C34      +$D34</f>
        <v>4000000</v>
      </c>
      <c r="F34" s="119">
        <v>4000000</v>
      </c>
      <c r="G34" s="120">
        <v>4000000</v>
      </c>
      <c r="H34" s="119">
        <v>371000</v>
      </c>
      <c r="I34" s="120">
        <v>378000</v>
      </c>
      <c r="J34" s="119">
        <v>1134000</v>
      </c>
      <c r="K34" s="120">
        <v>756000</v>
      </c>
      <c r="L34" s="119">
        <v>1260000</v>
      </c>
      <c r="M34" s="120">
        <v>1253000</v>
      </c>
      <c r="N34" s="119">
        <v>1127000</v>
      </c>
      <c r="O34" s="120">
        <v>1134000</v>
      </c>
      <c r="P34" s="119">
        <f>$H34      +$J34      +$L34      +$N34</f>
        <v>3892000</v>
      </c>
      <c r="Q34" s="120">
        <f>$I34      +$K34      +$M34      +$O34</f>
        <v>3521000</v>
      </c>
      <c r="R34" s="59">
        <f>IF(($L34      =0),0,((($N34      -$L34      )/$L34      )*100))</f>
        <v>-10.555555555555555</v>
      </c>
      <c r="S34" s="60">
        <f>IF(($M34      =0),0,((($O34      -$M34      )/$M34      )*100))</f>
        <v>-9.4972067039106136</v>
      </c>
      <c r="T34" s="59">
        <f>IF(($E34      =0),0,(($P34      /$E34      )*100))</f>
        <v>97.3</v>
      </c>
      <c r="U34" s="61">
        <f>IF(($E34      =0),0,(($Q34      /$E34      )*100))</f>
        <v>88.024999999999991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4000000</v>
      </c>
      <c r="C35" s="121">
        <f>C34</f>
        <v>0</v>
      </c>
      <c r="D35" s="121"/>
      <c r="E35" s="121">
        <f>$B35      +$C35      +$D35</f>
        <v>4000000</v>
      </c>
      <c r="F35" s="122">
        <f t="shared" ref="F35:O35" si="17">F34</f>
        <v>4000000</v>
      </c>
      <c r="G35" s="123">
        <f t="shared" si="17"/>
        <v>4000000</v>
      </c>
      <c r="H35" s="122">
        <f t="shared" si="17"/>
        <v>371000</v>
      </c>
      <c r="I35" s="123">
        <f t="shared" si="17"/>
        <v>378000</v>
      </c>
      <c r="J35" s="122">
        <f t="shared" si="17"/>
        <v>1134000</v>
      </c>
      <c r="K35" s="123">
        <f t="shared" si="17"/>
        <v>756000</v>
      </c>
      <c r="L35" s="122">
        <f t="shared" si="17"/>
        <v>1260000</v>
      </c>
      <c r="M35" s="123">
        <f t="shared" si="17"/>
        <v>1253000</v>
      </c>
      <c r="N35" s="122">
        <f t="shared" si="17"/>
        <v>1127000</v>
      </c>
      <c r="O35" s="123">
        <f t="shared" si="17"/>
        <v>1134000</v>
      </c>
      <c r="P35" s="122">
        <f>$H35      +$J35      +$L35      +$N35</f>
        <v>3892000</v>
      </c>
      <c r="Q35" s="123">
        <f>$I35      +$K35      +$M35      +$O35</f>
        <v>3521000</v>
      </c>
      <c r="R35" s="63">
        <f>IF(($L35      =0),0,((($N35      -$L35      )/$L35      )*100))</f>
        <v>-10.555555555555555</v>
      </c>
      <c r="S35" s="64">
        <f>IF(($M35      =0),0,((($O35      -$M35      )/$M35      )*100))</f>
        <v>-9.4972067039106136</v>
      </c>
      <c r="T35" s="63">
        <f>IF($E35   =0,0,($P35   /$E35   )*100)</f>
        <v>97.3</v>
      </c>
      <c r="U35" s="65">
        <f>IF($E35   =0,0,($Q35   /$E35   )*100)</f>
        <v>88.024999999999991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19296000</v>
      </c>
      <c r="C38" s="118">
        <v>3225000</v>
      </c>
      <c r="D38" s="118"/>
      <c r="E38" s="118">
        <f t="shared" si="18"/>
        <v>22521000</v>
      </c>
      <c r="F38" s="119">
        <v>19296000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7000000</v>
      </c>
      <c r="C40" s="118"/>
      <c r="D40" s="118"/>
      <c r="E40" s="118">
        <f t="shared" si="18"/>
        <v>7000000</v>
      </c>
      <c r="F40" s="119">
        <v>7000000</v>
      </c>
      <c r="G40" s="120">
        <v>7000000</v>
      </c>
      <c r="H40" s="119"/>
      <c r="I40" s="120"/>
      <c r="J40" s="119">
        <v>4345000</v>
      </c>
      <c r="K40" s="120"/>
      <c r="L40" s="119">
        <v>150000</v>
      </c>
      <c r="M40" s="120"/>
      <c r="N40" s="119">
        <v>458000</v>
      </c>
      <c r="O40" s="120"/>
      <c r="P40" s="119">
        <f t="shared" si="19"/>
        <v>4953000</v>
      </c>
      <c r="Q40" s="120">
        <f t="shared" si="20"/>
        <v>0</v>
      </c>
      <c r="R40" s="59">
        <f t="shared" si="21"/>
        <v>205.33333333333331</v>
      </c>
      <c r="S40" s="60">
        <f t="shared" si="22"/>
        <v>0</v>
      </c>
      <c r="T40" s="59">
        <f t="shared" si="23"/>
        <v>70.757142857142853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26296000</v>
      </c>
      <c r="C42" s="121">
        <f>SUM(C37:C41)</f>
        <v>3225000</v>
      </c>
      <c r="D42" s="121"/>
      <c r="E42" s="121">
        <f t="shared" si="18"/>
        <v>29521000</v>
      </c>
      <c r="F42" s="122">
        <f t="shared" ref="F42:O42" si="25">SUM(F37:F41)</f>
        <v>26296000</v>
      </c>
      <c r="G42" s="123">
        <f t="shared" si="25"/>
        <v>7000000</v>
      </c>
      <c r="H42" s="122">
        <f t="shared" si="25"/>
        <v>0</v>
      </c>
      <c r="I42" s="123">
        <f t="shared" si="25"/>
        <v>0</v>
      </c>
      <c r="J42" s="122">
        <f t="shared" si="25"/>
        <v>4345000</v>
      </c>
      <c r="K42" s="123">
        <f t="shared" si="25"/>
        <v>0</v>
      </c>
      <c r="L42" s="122">
        <f t="shared" si="25"/>
        <v>150000</v>
      </c>
      <c r="M42" s="123">
        <f t="shared" si="25"/>
        <v>0</v>
      </c>
      <c r="N42" s="122">
        <f t="shared" si="25"/>
        <v>458000</v>
      </c>
      <c r="O42" s="123">
        <f t="shared" si="25"/>
        <v>0</v>
      </c>
      <c r="P42" s="122">
        <f t="shared" si="19"/>
        <v>4953000</v>
      </c>
      <c r="Q42" s="123">
        <f t="shared" si="20"/>
        <v>0</v>
      </c>
      <c r="R42" s="63">
        <f t="shared" si="21"/>
        <v>205.33333333333331</v>
      </c>
      <c r="S42" s="64">
        <f t="shared" si="22"/>
        <v>0</v>
      </c>
      <c r="T42" s="63">
        <f>IF((+$E37+$E40) =0,0,(P42   /(+$E37+$E40) )*100)</f>
        <v>70.757142857142853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772855000</v>
      </c>
      <c r="C67" s="118"/>
      <c r="D67" s="118"/>
      <c r="E67" s="118">
        <f t="shared" si="35"/>
        <v>772855000</v>
      </c>
      <c r="F67" s="119">
        <v>772855000</v>
      </c>
      <c r="G67" s="120">
        <v>772855000</v>
      </c>
      <c r="H67" s="119">
        <v>120362000</v>
      </c>
      <c r="I67" s="120">
        <v>157680000</v>
      </c>
      <c r="J67" s="119">
        <v>211640000</v>
      </c>
      <c r="K67" s="120">
        <v>251237744</v>
      </c>
      <c r="L67" s="119">
        <v>74588000</v>
      </c>
      <c r="M67" s="120">
        <v>209806026</v>
      </c>
      <c r="N67" s="119">
        <v>229409000</v>
      </c>
      <c r="O67" s="120">
        <v>353124002</v>
      </c>
      <c r="P67" s="119">
        <f t="shared" si="36"/>
        <v>635999000</v>
      </c>
      <c r="Q67" s="120">
        <f t="shared" si="37"/>
        <v>971847772</v>
      </c>
      <c r="R67" s="59">
        <f t="shared" si="38"/>
        <v>207.56824154019412</v>
      </c>
      <c r="S67" s="60">
        <f t="shared" si="39"/>
        <v>68.309751980145691</v>
      </c>
      <c r="T67" s="59">
        <f t="shared" si="40"/>
        <v>82.292150532764879</v>
      </c>
      <c r="U67" s="61">
        <f t="shared" si="41"/>
        <v>125.74774983664466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772855000</v>
      </c>
      <c r="C68" s="121">
        <f>SUM(C63:C67)</f>
        <v>0</v>
      </c>
      <c r="D68" s="121"/>
      <c r="E68" s="121">
        <f t="shared" si="35"/>
        <v>772855000</v>
      </c>
      <c r="F68" s="122">
        <f t="shared" ref="F68:O68" si="42">SUM(F63:F67)</f>
        <v>772855000</v>
      </c>
      <c r="G68" s="123">
        <f t="shared" si="42"/>
        <v>772855000</v>
      </c>
      <c r="H68" s="122">
        <f t="shared" si="42"/>
        <v>120362000</v>
      </c>
      <c r="I68" s="123">
        <f t="shared" si="42"/>
        <v>157680000</v>
      </c>
      <c r="J68" s="122">
        <f t="shared" si="42"/>
        <v>211640000</v>
      </c>
      <c r="K68" s="123">
        <f t="shared" si="42"/>
        <v>251237744</v>
      </c>
      <c r="L68" s="122">
        <f t="shared" si="42"/>
        <v>74588000</v>
      </c>
      <c r="M68" s="123">
        <f t="shared" si="42"/>
        <v>209806026</v>
      </c>
      <c r="N68" s="122">
        <f t="shared" si="42"/>
        <v>229409000</v>
      </c>
      <c r="O68" s="123">
        <f t="shared" si="42"/>
        <v>353124002</v>
      </c>
      <c r="P68" s="122">
        <f t="shared" si="36"/>
        <v>635999000</v>
      </c>
      <c r="Q68" s="123">
        <f t="shared" si="37"/>
        <v>971847772</v>
      </c>
      <c r="R68" s="63">
        <f t="shared" si="38"/>
        <v>207.56824154019412</v>
      </c>
      <c r="S68" s="64">
        <f t="shared" si="39"/>
        <v>68.309751980145691</v>
      </c>
      <c r="T68" s="63">
        <f>IF((+$E63+$E65+$E66++$E67) =0,0,(P68   /(+$E63+$E65+$E66+$E67) )*100)</f>
        <v>82.292150532764879</v>
      </c>
      <c r="U68" s="65">
        <f>IF((+$E63+$E65+$E67) =0,0,(Q68  /(+$E63+$E65+$E67) )*100)</f>
        <v>125.74774983664466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1930901000</v>
      </c>
      <c r="C69" s="130">
        <f>SUM(C9:C16,C19:C25,C28:C31,C34,C37:C41,C44:C54,C57:C60,C63:C67)</f>
        <v>3225000</v>
      </c>
      <c r="D69" s="130"/>
      <c r="E69" s="130">
        <f t="shared" si="35"/>
        <v>1934126000</v>
      </c>
      <c r="F69" s="131">
        <f t="shared" ref="F69:O69" si="43">SUM(F9:F16,F19:F25,F28:F31,F34,F37:F41,F44:F54,F57:F60,F63:F67)</f>
        <v>1790693000</v>
      </c>
      <c r="G69" s="132">
        <f t="shared" si="43"/>
        <v>1764797000</v>
      </c>
      <c r="H69" s="131">
        <f t="shared" si="43"/>
        <v>182696000</v>
      </c>
      <c r="I69" s="132">
        <f t="shared" si="43"/>
        <v>160969964</v>
      </c>
      <c r="J69" s="131">
        <f t="shared" si="43"/>
        <v>689410000</v>
      </c>
      <c r="K69" s="132">
        <f t="shared" si="43"/>
        <v>276843889</v>
      </c>
      <c r="L69" s="131">
        <f t="shared" si="43"/>
        <v>167960000</v>
      </c>
      <c r="M69" s="132">
        <f t="shared" si="43"/>
        <v>316464729</v>
      </c>
      <c r="N69" s="131">
        <f t="shared" si="43"/>
        <v>523360000</v>
      </c>
      <c r="O69" s="132">
        <f t="shared" si="43"/>
        <v>495651839</v>
      </c>
      <c r="P69" s="131">
        <f t="shared" si="36"/>
        <v>1563426000</v>
      </c>
      <c r="Q69" s="132">
        <f t="shared" si="37"/>
        <v>1249930421</v>
      </c>
      <c r="R69" s="72">
        <f t="shared" si="38"/>
        <v>211.5979995236961</v>
      </c>
      <c r="S69" s="73">
        <f t="shared" si="39"/>
        <v>56.621510575985866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81.957533137101237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65.523545021112866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1930901000</v>
      </c>
      <c r="C75" s="130">
        <f>SUM(C9:C16,C19:C25,C28:C31,C34,C37:C41,C44:C54,C57:C60,C63:C67,C71:C72)</f>
        <v>3225000</v>
      </c>
      <c r="D75" s="130"/>
      <c r="E75" s="130">
        <f>$B75      +$C75      +$D75</f>
        <v>1934126000</v>
      </c>
      <c r="F75" s="131">
        <f t="shared" ref="F75:O75" si="46">SUM(F9:F16,F19:F25,F28:F31,F34,F37:F41,F44:F54,F57:F60,F63:F67,F71:F72)</f>
        <v>1790693000</v>
      </c>
      <c r="G75" s="132">
        <f t="shared" si="46"/>
        <v>1764797000</v>
      </c>
      <c r="H75" s="131">
        <f t="shared" si="46"/>
        <v>182696000</v>
      </c>
      <c r="I75" s="132">
        <f t="shared" si="46"/>
        <v>160969964</v>
      </c>
      <c r="J75" s="131">
        <f t="shared" si="46"/>
        <v>689410000</v>
      </c>
      <c r="K75" s="132">
        <f t="shared" si="46"/>
        <v>276843889</v>
      </c>
      <c r="L75" s="131">
        <f t="shared" si="46"/>
        <v>167960000</v>
      </c>
      <c r="M75" s="132">
        <f t="shared" si="46"/>
        <v>316464729</v>
      </c>
      <c r="N75" s="131">
        <f t="shared" si="46"/>
        <v>523360000</v>
      </c>
      <c r="O75" s="132">
        <f t="shared" si="46"/>
        <v>495651839</v>
      </c>
      <c r="P75" s="131">
        <f>$H75      +$J75      +$L75      +$N75</f>
        <v>1563426000</v>
      </c>
      <c r="Q75" s="132">
        <f>$I75      +$K75      +$M75      +$O75</f>
        <v>1249930421</v>
      </c>
      <c r="R75" s="72">
        <f>IF(($L75      =0),0,((($N75      -$L75      )/$L75      )*100))</f>
        <v>211.5979995236961</v>
      </c>
      <c r="S75" s="73">
        <f>IF(($M75      =0),0,((($O75      -$M75      )/$M75      )*100))</f>
        <v>56.621510575985866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81.957533137101237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65.523545021112866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32RUJivzoWP+5bsdLgHOXMFDDonE2C9n3FwUMoLJDdTO6bC+tvokzJLpmUkHtytFUa8HzruscEXIdZdKISyRPA==" saltValue="rw9PpVN+s3hhMhg/BoiOi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668000</v>
      </c>
      <c r="I10" s="120">
        <v>462861</v>
      </c>
      <c r="J10" s="119">
        <v>1107000</v>
      </c>
      <c r="K10" s="120">
        <v>1322997</v>
      </c>
      <c r="L10" s="119">
        <v>200000</v>
      </c>
      <c r="M10" s="120">
        <v>464932</v>
      </c>
      <c r="N10" s="119"/>
      <c r="O10" s="120">
        <v>-250790</v>
      </c>
      <c r="P10" s="119">
        <f t="shared" ref="P10:P17" si="1">$H10      +$J10      +$L10      +$N10</f>
        <v>1975000</v>
      </c>
      <c r="Q10" s="120">
        <f t="shared" ref="Q10:Q17" si="2">$I10      +$K10      +$M10      +$O10</f>
        <v>2000000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-153.94122151196302</v>
      </c>
      <c r="T10" s="59">
        <f t="shared" ref="T10:T17" si="5">IF(($E10      =0),0,(($P10      /$E10      )*100))</f>
        <v>98.75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>
        <v>151868000</v>
      </c>
      <c r="C13" s="118"/>
      <c r="D13" s="118"/>
      <c r="E13" s="118">
        <f t="shared" si="0"/>
        <v>151868000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>
        <v>38426116</v>
      </c>
      <c r="N13" s="119"/>
      <c r="O13" s="120">
        <v>258336353</v>
      </c>
      <c r="P13" s="119">
        <f t="shared" si="1"/>
        <v>0</v>
      </c>
      <c r="Q13" s="120">
        <f t="shared" si="2"/>
        <v>296762469</v>
      </c>
      <c r="R13" s="59">
        <f t="shared" si="3"/>
        <v>0</v>
      </c>
      <c r="S13" s="60">
        <f t="shared" si="4"/>
        <v>572.29368953135941</v>
      </c>
      <c r="T13" s="59">
        <f t="shared" si="5"/>
        <v>0</v>
      </c>
      <c r="U13" s="61">
        <f t="shared" si="6"/>
        <v>195.40816300998236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>
        <v>7089000</v>
      </c>
      <c r="W14" s="120" t="s">
        <v>36</v>
      </c>
    </row>
    <row r="15" spans="1:23" ht="12.95" customHeight="1" x14ac:dyDescent="0.2">
      <c r="A15" s="58" t="s">
        <v>42</v>
      </c>
      <c r="B15" s="118">
        <v>3500000</v>
      </c>
      <c r="C15" s="118"/>
      <c r="D15" s="118"/>
      <c r="E15" s="118">
        <f t="shared" si="0"/>
        <v>3500000</v>
      </c>
      <c r="F15" s="119">
        <v>3500000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157368000</v>
      </c>
      <c r="C17" s="121">
        <f>SUM(C9:C16)</f>
        <v>0</v>
      </c>
      <c r="D17" s="121"/>
      <c r="E17" s="121">
        <f t="shared" si="0"/>
        <v>157368000</v>
      </c>
      <c r="F17" s="122">
        <f t="shared" ref="F17:O17" si="7">SUM(F9:F16)</f>
        <v>5500000</v>
      </c>
      <c r="G17" s="123">
        <f t="shared" si="7"/>
        <v>2000000</v>
      </c>
      <c r="H17" s="122">
        <f t="shared" si="7"/>
        <v>668000</v>
      </c>
      <c r="I17" s="123">
        <f t="shared" si="7"/>
        <v>462861</v>
      </c>
      <c r="J17" s="122">
        <f t="shared" si="7"/>
        <v>1107000</v>
      </c>
      <c r="K17" s="123">
        <f t="shared" si="7"/>
        <v>1322997</v>
      </c>
      <c r="L17" s="122">
        <f t="shared" si="7"/>
        <v>200000</v>
      </c>
      <c r="M17" s="123">
        <f t="shared" si="7"/>
        <v>38891048</v>
      </c>
      <c r="N17" s="122">
        <f t="shared" si="7"/>
        <v>0</v>
      </c>
      <c r="O17" s="123">
        <f t="shared" si="7"/>
        <v>258085563</v>
      </c>
      <c r="P17" s="122">
        <f t="shared" si="1"/>
        <v>1975000</v>
      </c>
      <c r="Q17" s="123">
        <f t="shared" si="2"/>
        <v>298762469</v>
      </c>
      <c r="R17" s="63">
        <f t="shared" si="3"/>
        <v>-100</v>
      </c>
      <c r="S17" s="64">
        <f t="shared" si="4"/>
        <v>563.61174684724369</v>
      </c>
      <c r="T17" s="63">
        <f>IF((SUM($E9:$E14))=0,0,(P17/(SUM($E9:$E14))*100))</f>
        <v>1.2835677333818598</v>
      </c>
      <c r="U17" s="65">
        <f>IF((SUM($E9:$E14))=0,0,(Q17/(SUM($E9:$E14))*100))</f>
        <v>194.16803298931552</v>
      </c>
      <c r="V17" s="122">
        <f>SUM(V9:V16)</f>
        <v>7089000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696253000</v>
      </c>
      <c r="C30" s="118"/>
      <c r="D30" s="118"/>
      <c r="E30" s="118">
        <f>$B30      +$C30      +$D30</f>
        <v>696253000</v>
      </c>
      <c r="F30" s="119">
        <v>696253000</v>
      </c>
      <c r="G30" s="120">
        <v>472253000</v>
      </c>
      <c r="H30" s="119">
        <v>73973000</v>
      </c>
      <c r="I30" s="120">
        <v>133815710</v>
      </c>
      <c r="J30" s="119">
        <v>84308000</v>
      </c>
      <c r="K30" s="120">
        <v>130925358</v>
      </c>
      <c r="L30" s="119">
        <v>313972000</v>
      </c>
      <c r="M30" s="120">
        <v>140245395</v>
      </c>
      <c r="N30" s="119"/>
      <c r="O30" s="120">
        <v>34313430</v>
      </c>
      <c r="P30" s="119">
        <f>$H30      +$J30      +$L30      +$N30</f>
        <v>472253000</v>
      </c>
      <c r="Q30" s="120">
        <f>$I30      +$K30      +$M30      +$O30</f>
        <v>439299893</v>
      </c>
      <c r="R30" s="59">
        <f>IF(($L30      =0),0,((($N30      -$L30      )/$L30      )*100))</f>
        <v>-100</v>
      </c>
      <c r="S30" s="60">
        <f>IF(($M30      =0),0,((($O30      -$M30      )/$M30      )*100))</f>
        <v>-75.533292911328743</v>
      </c>
      <c r="T30" s="59">
        <f>IF(($E30      =0),0,(($P30      /$E30      )*100))</f>
        <v>67.827786738441347</v>
      </c>
      <c r="U30" s="61">
        <f>IF(($E30      =0),0,(($Q30      /$E30      )*100))</f>
        <v>63.094865372213839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696253000</v>
      </c>
      <c r="C32" s="121">
        <f>SUM(C28:C31)</f>
        <v>0</v>
      </c>
      <c r="D32" s="121"/>
      <c r="E32" s="121">
        <f>$B32      +$C32      +$D32</f>
        <v>696253000</v>
      </c>
      <c r="F32" s="122">
        <f t="shared" ref="F32:O32" si="16">SUM(F28:F31)</f>
        <v>696253000</v>
      </c>
      <c r="G32" s="123">
        <f t="shared" si="16"/>
        <v>472253000</v>
      </c>
      <c r="H32" s="122">
        <f t="shared" si="16"/>
        <v>73973000</v>
      </c>
      <c r="I32" s="123">
        <f t="shared" si="16"/>
        <v>133815710</v>
      </c>
      <c r="J32" s="122">
        <f t="shared" si="16"/>
        <v>84308000</v>
      </c>
      <c r="K32" s="123">
        <f t="shared" si="16"/>
        <v>130925358</v>
      </c>
      <c r="L32" s="122">
        <f t="shared" si="16"/>
        <v>313972000</v>
      </c>
      <c r="M32" s="123">
        <f t="shared" si="16"/>
        <v>140245395</v>
      </c>
      <c r="N32" s="122">
        <f t="shared" si="16"/>
        <v>0</v>
      </c>
      <c r="O32" s="123">
        <f t="shared" si="16"/>
        <v>34313430</v>
      </c>
      <c r="P32" s="122">
        <f>$H32      +$J32      +$L32      +$N32</f>
        <v>472253000</v>
      </c>
      <c r="Q32" s="123">
        <f>$I32      +$K32      +$M32      +$O32</f>
        <v>439299893</v>
      </c>
      <c r="R32" s="63">
        <f>IF(($L32      =0),0,((($N32      -$L32      )/$L32      )*100))</f>
        <v>-100</v>
      </c>
      <c r="S32" s="64">
        <f>IF(($M32      =0),0,((($O32      -$M32      )/$M32      )*100))</f>
        <v>-75.533292911328743</v>
      </c>
      <c r="T32" s="63">
        <f>IF($E32   =0,0,($P32   /$E32   )*100)</f>
        <v>67.827786738441347</v>
      </c>
      <c r="U32" s="65">
        <f>IF($E32   =0,0,($Q32   /$E32   )*100)</f>
        <v>63.094865372213839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9308000</v>
      </c>
      <c r="C34" s="118"/>
      <c r="D34" s="118"/>
      <c r="E34" s="118">
        <f>$B34      +$C34      +$D34</f>
        <v>9308000</v>
      </c>
      <c r="F34" s="119">
        <v>9308000</v>
      </c>
      <c r="G34" s="120">
        <v>9308000</v>
      </c>
      <c r="H34" s="119">
        <v>2327000</v>
      </c>
      <c r="I34" s="120"/>
      <c r="J34" s="119">
        <v>4189000</v>
      </c>
      <c r="K34" s="120"/>
      <c r="L34" s="119">
        <v>2792000</v>
      </c>
      <c r="M34" s="120"/>
      <c r="N34" s="119"/>
      <c r="O34" s="120"/>
      <c r="P34" s="119">
        <f>$H34      +$J34      +$L34      +$N34</f>
        <v>9308000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100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9308000</v>
      </c>
      <c r="C35" s="121">
        <f>C34</f>
        <v>0</v>
      </c>
      <c r="D35" s="121"/>
      <c r="E35" s="121">
        <f>$B35      +$C35      +$D35</f>
        <v>9308000</v>
      </c>
      <c r="F35" s="122">
        <f t="shared" ref="F35:O35" si="17">F34</f>
        <v>9308000</v>
      </c>
      <c r="G35" s="123">
        <f t="shared" si="17"/>
        <v>9308000</v>
      </c>
      <c r="H35" s="122">
        <f t="shared" si="17"/>
        <v>2327000</v>
      </c>
      <c r="I35" s="123">
        <f t="shared" si="17"/>
        <v>0</v>
      </c>
      <c r="J35" s="122">
        <f t="shared" si="17"/>
        <v>4189000</v>
      </c>
      <c r="K35" s="123">
        <f t="shared" si="17"/>
        <v>0</v>
      </c>
      <c r="L35" s="122">
        <f t="shared" si="17"/>
        <v>2792000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9308000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100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12471000</v>
      </c>
      <c r="C38" s="118">
        <v>139000</v>
      </c>
      <c r="D38" s="118"/>
      <c r="E38" s="118">
        <f t="shared" si="18"/>
        <v>12610000</v>
      </c>
      <c r="F38" s="119">
        <v>12471000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12471000</v>
      </c>
      <c r="C42" s="121">
        <f>SUM(C37:C41)</f>
        <v>139000</v>
      </c>
      <c r="D42" s="121"/>
      <c r="E42" s="121">
        <f t="shared" si="18"/>
        <v>12610000</v>
      </c>
      <c r="F42" s="122">
        <f t="shared" ref="F42:O42" si="25">SUM(F37:F41)</f>
        <v>12471000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>
        <v>669938000</v>
      </c>
      <c r="C67" s="118"/>
      <c r="D67" s="118"/>
      <c r="E67" s="118">
        <f t="shared" si="35"/>
        <v>669938000</v>
      </c>
      <c r="F67" s="119">
        <v>669938000</v>
      </c>
      <c r="G67" s="120">
        <v>669938000</v>
      </c>
      <c r="H67" s="119">
        <v>129892000</v>
      </c>
      <c r="I67" s="120">
        <v>148659539</v>
      </c>
      <c r="J67" s="119">
        <v>183043000</v>
      </c>
      <c r="K67" s="120">
        <v>705090873</v>
      </c>
      <c r="L67" s="119">
        <v>85370000</v>
      </c>
      <c r="M67" s="120">
        <v>-493529380</v>
      </c>
      <c r="N67" s="119">
        <v>261722000</v>
      </c>
      <c r="O67" s="120">
        <v>258189115</v>
      </c>
      <c r="P67" s="119">
        <f t="shared" si="36"/>
        <v>660027000</v>
      </c>
      <c r="Q67" s="120">
        <f t="shared" si="37"/>
        <v>618410147</v>
      </c>
      <c r="R67" s="59">
        <f t="shared" si="38"/>
        <v>206.57373784701883</v>
      </c>
      <c r="S67" s="60">
        <f t="shared" si="39"/>
        <v>-152.31484192491237</v>
      </c>
      <c r="T67" s="59">
        <f t="shared" si="40"/>
        <v>98.520609369822282</v>
      </c>
      <c r="U67" s="61">
        <f t="shared" si="41"/>
        <v>92.308563926811132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669938000</v>
      </c>
      <c r="C68" s="121">
        <f>SUM(C63:C67)</f>
        <v>0</v>
      </c>
      <c r="D68" s="121"/>
      <c r="E68" s="121">
        <f t="shared" si="35"/>
        <v>669938000</v>
      </c>
      <c r="F68" s="122">
        <f t="shared" ref="F68:O68" si="42">SUM(F63:F67)</f>
        <v>669938000</v>
      </c>
      <c r="G68" s="123">
        <f t="shared" si="42"/>
        <v>669938000</v>
      </c>
      <c r="H68" s="122">
        <f t="shared" si="42"/>
        <v>129892000</v>
      </c>
      <c r="I68" s="123">
        <f t="shared" si="42"/>
        <v>148659539</v>
      </c>
      <c r="J68" s="122">
        <f t="shared" si="42"/>
        <v>183043000</v>
      </c>
      <c r="K68" s="123">
        <f t="shared" si="42"/>
        <v>705090873</v>
      </c>
      <c r="L68" s="122">
        <f t="shared" si="42"/>
        <v>85370000</v>
      </c>
      <c r="M68" s="123">
        <f t="shared" si="42"/>
        <v>-493529380</v>
      </c>
      <c r="N68" s="122">
        <f t="shared" si="42"/>
        <v>261722000</v>
      </c>
      <c r="O68" s="123">
        <f t="shared" si="42"/>
        <v>258189115</v>
      </c>
      <c r="P68" s="122">
        <f t="shared" si="36"/>
        <v>660027000</v>
      </c>
      <c r="Q68" s="123">
        <f t="shared" si="37"/>
        <v>618410147</v>
      </c>
      <c r="R68" s="63">
        <f t="shared" si="38"/>
        <v>206.57373784701883</v>
      </c>
      <c r="S68" s="64">
        <f t="shared" si="39"/>
        <v>-152.31484192491237</v>
      </c>
      <c r="T68" s="63">
        <f>IF((+$E63+$E65+$E66++$E67) =0,0,(P68   /(+$E63+$E65+$E66+$E67) )*100)</f>
        <v>98.520609369822282</v>
      </c>
      <c r="U68" s="65">
        <f>IF((+$E63+$E65+$E67) =0,0,(Q68  /(+$E63+$E65+$E67) )*100)</f>
        <v>92.308563926811132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1545338000</v>
      </c>
      <c r="C69" s="130">
        <f>SUM(C9:C16,C19:C25,C28:C31,C34,C37:C41,C44:C54,C57:C60,C63:C67)</f>
        <v>139000</v>
      </c>
      <c r="D69" s="130"/>
      <c r="E69" s="130">
        <f t="shared" si="35"/>
        <v>1545477000</v>
      </c>
      <c r="F69" s="131">
        <f t="shared" ref="F69:O69" si="43">SUM(F9:F16,F19:F25,F28:F31,F34,F37:F41,F44:F54,F57:F60,F63:F67)</f>
        <v>1393470000</v>
      </c>
      <c r="G69" s="132">
        <f t="shared" si="43"/>
        <v>1153499000</v>
      </c>
      <c r="H69" s="131">
        <f t="shared" si="43"/>
        <v>206860000</v>
      </c>
      <c r="I69" s="132">
        <f t="shared" si="43"/>
        <v>282938110</v>
      </c>
      <c r="J69" s="131">
        <f t="shared" si="43"/>
        <v>272647000</v>
      </c>
      <c r="K69" s="132">
        <f t="shared" si="43"/>
        <v>837339228</v>
      </c>
      <c r="L69" s="131">
        <f t="shared" si="43"/>
        <v>402334000</v>
      </c>
      <c r="M69" s="132">
        <f t="shared" si="43"/>
        <v>-314392937</v>
      </c>
      <c r="N69" s="131">
        <f t="shared" si="43"/>
        <v>261722000</v>
      </c>
      <c r="O69" s="132">
        <f t="shared" si="43"/>
        <v>550588108</v>
      </c>
      <c r="P69" s="131">
        <f t="shared" si="36"/>
        <v>1143563000</v>
      </c>
      <c r="Q69" s="132">
        <f t="shared" si="37"/>
        <v>1356472509</v>
      </c>
      <c r="R69" s="72">
        <f t="shared" si="38"/>
        <v>-34.949072163923503</v>
      </c>
      <c r="S69" s="73">
        <f t="shared" si="39"/>
        <v>-275.12737825913689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74.773615489284126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88.695029316050366</v>
      </c>
      <c r="V69" s="131">
        <f>SUM(V9:V16,V19:V25,V28:V31,V34,V37:V41,V44:V54,V57:V60,V63:V67)</f>
        <v>7089000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1545338000</v>
      </c>
      <c r="C75" s="130">
        <f>SUM(C9:C16,C19:C25,C28:C31,C34,C37:C41,C44:C54,C57:C60,C63:C67,C71:C72)</f>
        <v>139000</v>
      </c>
      <c r="D75" s="130"/>
      <c r="E75" s="130">
        <f>$B75      +$C75      +$D75</f>
        <v>1545477000</v>
      </c>
      <c r="F75" s="131">
        <f t="shared" ref="F75:O75" si="46">SUM(F9:F16,F19:F25,F28:F31,F34,F37:F41,F44:F54,F57:F60,F63:F67,F71:F72)</f>
        <v>1393470000</v>
      </c>
      <c r="G75" s="132">
        <f t="shared" si="46"/>
        <v>1153499000</v>
      </c>
      <c r="H75" s="131">
        <f t="shared" si="46"/>
        <v>206860000</v>
      </c>
      <c r="I75" s="132">
        <f t="shared" si="46"/>
        <v>282938110</v>
      </c>
      <c r="J75" s="131">
        <f t="shared" si="46"/>
        <v>272647000</v>
      </c>
      <c r="K75" s="132">
        <f t="shared" si="46"/>
        <v>837339228</v>
      </c>
      <c r="L75" s="131">
        <f t="shared" si="46"/>
        <v>402334000</v>
      </c>
      <c r="M75" s="132">
        <f t="shared" si="46"/>
        <v>-314392937</v>
      </c>
      <c r="N75" s="131">
        <f t="shared" si="46"/>
        <v>261722000</v>
      </c>
      <c r="O75" s="132">
        <f t="shared" si="46"/>
        <v>550588108</v>
      </c>
      <c r="P75" s="131">
        <f>$H75      +$J75      +$L75      +$N75</f>
        <v>1143563000</v>
      </c>
      <c r="Q75" s="132">
        <f>$I75      +$K75      +$M75      +$O75</f>
        <v>1356472509</v>
      </c>
      <c r="R75" s="72">
        <f>IF(($L75      =0),0,((($N75      -$L75      )/$L75      )*100))</f>
        <v>-34.949072163923503</v>
      </c>
      <c r="S75" s="73">
        <f>IF(($M75      =0),0,((($O75      -$M75      )/$M75      )*100))</f>
        <v>-275.12737825913689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74.773615489284126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88.695029316050366</v>
      </c>
      <c r="V75" s="131">
        <f>SUM(V9:V16,V19:V25,V28:V31,V34,V37:V41,V44:V54,V57:V60,V63:V67,V71:V72)</f>
        <v>7089000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JFNlpFMy71IKz5qscIkDKOzy5hpoyWC3/IPcwvEsR4qfNMOZm4w4z2xz7UwkwVmeH1RikdiIWbRp0kgupYU5w==" saltValue="44CMHW1c0s60YPjf1/zvY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53000</v>
      </c>
      <c r="I10" s="120">
        <v>44201</v>
      </c>
      <c r="J10" s="119">
        <v>35000</v>
      </c>
      <c r="K10" s="120">
        <v>31280</v>
      </c>
      <c r="L10" s="119">
        <v>249000</v>
      </c>
      <c r="M10" s="120">
        <v>238580</v>
      </c>
      <c r="N10" s="119">
        <v>1559000</v>
      </c>
      <c r="O10" s="120">
        <v>272403</v>
      </c>
      <c r="P10" s="119">
        <f t="shared" ref="P10:P17" si="1">$H10      +$J10      +$L10      +$N10</f>
        <v>1896000</v>
      </c>
      <c r="Q10" s="120">
        <f t="shared" ref="Q10:Q17" si="2">$I10      +$K10      +$M10      +$O10</f>
        <v>586464</v>
      </c>
      <c r="R10" s="59">
        <f t="shared" ref="R10:R17" si="3">IF(($L10      =0),0,((($N10      -$L10      )/$L10      )*100))</f>
        <v>526.10441767068266</v>
      </c>
      <c r="S10" s="60">
        <f t="shared" ref="S10:S17" si="4">IF(($M10      =0),0,((($O10      -$M10      )/$M10      )*100))</f>
        <v>14.176796043255932</v>
      </c>
      <c r="T10" s="59">
        <f t="shared" ref="T10:T17" si="5">IF(($E10      =0),0,(($P10      /$E10      )*100))</f>
        <v>94.8</v>
      </c>
      <c r="U10" s="61">
        <f t="shared" ref="U10:U17" si="6">IF(($E10      =0),0,(($Q10      /$E10      )*100))</f>
        <v>29.3232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1000000</v>
      </c>
      <c r="C14" s="118"/>
      <c r="D14" s="118"/>
      <c r="E14" s="118">
        <f t="shared" si="0"/>
        <v>1000000</v>
      </c>
      <c r="F14" s="119">
        <v>1000000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2000000</v>
      </c>
      <c r="C15" s="118"/>
      <c r="D15" s="118"/>
      <c r="E15" s="118">
        <f t="shared" si="0"/>
        <v>2000000</v>
      </c>
      <c r="F15" s="119">
        <v>2000000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5000000</v>
      </c>
      <c r="C17" s="121">
        <f>SUM(C9:C16)</f>
        <v>0</v>
      </c>
      <c r="D17" s="121"/>
      <c r="E17" s="121">
        <f t="shared" si="0"/>
        <v>5000000</v>
      </c>
      <c r="F17" s="122">
        <f t="shared" ref="F17:O17" si="7">SUM(F9:F16)</f>
        <v>5000000</v>
      </c>
      <c r="G17" s="123">
        <f t="shared" si="7"/>
        <v>2000000</v>
      </c>
      <c r="H17" s="122">
        <f t="shared" si="7"/>
        <v>53000</v>
      </c>
      <c r="I17" s="123">
        <f t="shared" si="7"/>
        <v>44201</v>
      </c>
      <c r="J17" s="122">
        <f t="shared" si="7"/>
        <v>35000</v>
      </c>
      <c r="K17" s="123">
        <f t="shared" si="7"/>
        <v>31280</v>
      </c>
      <c r="L17" s="122">
        <f t="shared" si="7"/>
        <v>249000</v>
      </c>
      <c r="M17" s="123">
        <f t="shared" si="7"/>
        <v>238580</v>
      </c>
      <c r="N17" s="122">
        <f t="shared" si="7"/>
        <v>1559000</v>
      </c>
      <c r="O17" s="123">
        <f t="shared" si="7"/>
        <v>272403</v>
      </c>
      <c r="P17" s="122">
        <f t="shared" si="1"/>
        <v>1896000</v>
      </c>
      <c r="Q17" s="123">
        <f t="shared" si="2"/>
        <v>586464</v>
      </c>
      <c r="R17" s="63">
        <f t="shared" si="3"/>
        <v>526.10441767068266</v>
      </c>
      <c r="S17" s="64">
        <f t="shared" si="4"/>
        <v>14.176796043255932</v>
      </c>
      <c r="T17" s="63">
        <f>IF((SUM($E9:$E14))=0,0,(P17/(SUM($E9:$E14))*100))</f>
        <v>63.2</v>
      </c>
      <c r="U17" s="65">
        <f>IF((SUM($E9:$E14))=0,0,(Q17/(SUM($E9:$E14))*100))</f>
        <v>19.5488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4286000</v>
      </c>
      <c r="C34" s="118"/>
      <c r="D34" s="118"/>
      <c r="E34" s="118">
        <f>$B34      +$C34      +$D34</f>
        <v>4286000</v>
      </c>
      <c r="F34" s="119">
        <v>4286000</v>
      </c>
      <c r="G34" s="120">
        <v>4286000</v>
      </c>
      <c r="H34" s="119">
        <v>1027000</v>
      </c>
      <c r="I34" s="120"/>
      <c r="J34" s="119">
        <v>1974000</v>
      </c>
      <c r="K34" s="120">
        <v>2930651</v>
      </c>
      <c r="L34" s="119"/>
      <c r="M34" s="120">
        <v>1355350</v>
      </c>
      <c r="N34" s="119"/>
      <c r="O34" s="120"/>
      <c r="P34" s="119">
        <f>$H34      +$J34      +$L34      +$N34</f>
        <v>3001000</v>
      </c>
      <c r="Q34" s="120">
        <f>$I34      +$K34      +$M34      +$O34</f>
        <v>4286001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70.018665422305176</v>
      </c>
      <c r="U34" s="61">
        <f>IF(($E34      =0),0,(($Q34      /$E34      )*100))</f>
        <v>100.00002333177788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4286000</v>
      </c>
      <c r="C35" s="121">
        <f>C34</f>
        <v>0</v>
      </c>
      <c r="D35" s="121"/>
      <c r="E35" s="121">
        <f>$B35      +$C35      +$D35</f>
        <v>4286000</v>
      </c>
      <c r="F35" s="122">
        <f t="shared" ref="F35:O35" si="17">F34</f>
        <v>4286000</v>
      </c>
      <c r="G35" s="123">
        <f t="shared" si="17"/>
        <v>4286000</v>
      </c>
      <c r="H35" s="122">
        <f t="shared" si="17"/>
        <v>1027000</v>
      </c>
      <c r="I35" s="123">
        <f t="shared" si="17"/>
        <v>0</v>
      </c>
      <c r="J35" s="122">
        <f t="shared" si="17"/>
        <v>1974000</v>
      </c>
      <c r="K35" s="123">
        <f t="shared" si="17"/>
        <v>2930651</v>
      </c>
      <c r="L35" s="122">
        <f t="shared" si="17"/>
        <v>0</v>
      </c>
      <c r="M35" s="123">
        <f t="shared" si="17"/>
        <v>1355350</v>
      </c>
      <c r="N35" s="122">
        <f t="shared" si="17"/>
        <v>0</v>
      </c>
      <c r="O35" s="123">
        <f t="shared" si="17"/>
        <v>0</v>
      </c>
      <c r="P35" s="122">
        <f>$H35      +$J35      +$L35      +$N35</f>
        <v>3001000</v>
      </c>
      <c r="Q35" s="123">
        <f>$I35      +$K35      +$M35      +$O35</f>
        <v>4286001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70.018665422305176</v>
      </c>
      <c r="U35" s="65">
        <f>IF($E35   =0,0,($Q35   /$E35   )*100)</f>
        <v>100.00002333177788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15098000</v>
      </c>
      <c r="C38" s="118">
        <v>14483000</v>
      </c>
      <c r="D38" s="118"/>
      <c r="E38" s="118">
        <f t="shared" si="18"/>
        <v>29581000</v>
      </c>
      <c r="F38" s="119">
        <v>15098000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5260000</v>
      </c>
      <c r="C40" s="118"/>
      <c r="D40" s="118"/>
      <c r="E40" s="118">
        <f t="shared" si="18"/>
        <v>5260000</v>
      </c>
      <c r="F40" s="119">
        <v>5260000</v>
      </c>
      <c r="G40" s="120">
        <v>5260000</v>
      </c>
      <c r="H40" s="119"/>
      <c r="I40" s="120"/>
      <c r="J40" s="119">
        <v>1776000</v>
      </c>
      <c r="K40" s="120"/>
      <c r="L40" s="119">
        <v>3484000</v>
      </c>
      <c r="M40" s="120">
        <v>1971350</v>
      </c>
      <c r="N40" s="119"/>
      <c r="O40" s="120">
        <v>526275</v>
      </c>
      <c r="P40" s="119">
        <f t="shared" si="19"/>
        <v>5260000</v>
      </c>
      <c r="Q40" s="120">
        <f t="shared" si="20"/>
        <v>2497625</v>
      </c>
      <c r="R40" s="59">
        <f t="shared" si="21"/>
        <v>-100</v>
      </c>
      <c r="S40" s="60">
        <f t="shared" si="22"/>
        <v>-73.303827326451426</v>
      </c>
      <c r="T40" s="59">
        <f t="shared" si="23"/>
        <v>100</v>
      </c>
      <c r="U40" s="61">
        <f t="shared" si="24"/>
        <v>47.483365019011408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20358000</v>
      </c>
      <c r="C42" s="121">
        <f>SUM(C37:C41)</f>
        <v>14483000</v>
      </c>
      <c r="D42" s="121"/>
      <c r="E42" s="121">
        <f t="shared" si="18"/>
        <v>34841000</v>
      </c>
      <c r="F42" s="122">
        <f t="shared" ref="F42:O42" si="25">SUM(F37:F41)</f>
        <v>20358000</v>
      </c>
      <c r="G42" s="123">
        <f t="shared" si="25"/>
        <v>5260000</v>
      </c>
      <c r="H42" s="122">
        <f t="shared" si="25"/>
        <v>0</v>
      </c>
      <c r="I42" s="123">
        <f t="shared" si="25"/>
        <v>0</v>
      </c>
      <c r="J42" s="122">
        <f t="shared" si="25"/>
        <v>1776000</v>
      </c>
      <c r="K42" s="123">
        <f t="shared" si="25"/>
        <v>0</v>
      </c>
      <c r="L42" s="122">
        <f t="shared" si="25"/>
        <v>3484000</v>
      </c>
      <c r="M42" s="123">
        <f t="shared" si="25"/>
        <v>1971350</v>
      </c>
      <c r="N42" s="122">
        <f t="shared" si="25"/>
        <v>0</v>
      </c>
      <c r="O42" s="123">
        <f t="shared" si="25"/>
        <v>526275</v>
      </c>
      <c r="P42" s="122">
        <f t="shared" si="19"/>
        <v>5260000</v>
      </c>
      <c r="Q42" s="123">
        <f t="shared" si="20"/>
        <v>2497625</v>
      </c>
      <c r="R42" s="63">
        <f t="shared" si="21"/>
        <v>-100</v>
      </c>
      <c r="S42" s="64">
        <f t="shared" si="22"/>
        <v>-73.303827326451426</v>
      </c>
      <c r="T42" s="63">
        <f>IF((+$E37+$E40) =0,0,(P42   /(+$E37+$E40) )*100)</f>
        <v>100</v>
      </c>
      <c r="U42" s="65">
        <f>IF((+$E37+$E40) =0,0,(Q42   /(+$E37+$E40) )*100)</f>
        <v>47.483365019011408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505037000</v>
      </c>
      <c r="C46" s="118"/>
      <c r="D46" s="118"/>
      <c r="E46" s="118">
        <f t="shared" si="26"/>
        <v>505037000</v>
      </c>
      <c r="F46" s="119">
        <v>505037000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505037000</v>
      </c>
      <c r="C55" s="121">
        <f>SUM(C44:C54)</f>
        <v>0</v>
      </c>
      <c r="D55" s="121"/>
      <c r="E55" s="121">
        <f t="shared" si="26"/>
        <v>505037000</v>
      </c>
      <c r="F55" s="122">
        <f t="shared" ref="F55:O55" si="33">SUM(F44:F54)</f>
        <v>505037000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534681000</v>
      </c>
      <c r="C69" s="130">
        <f>SUM(C9:C16,C19:C25,C28:C31,C34,C37:C41,C44:C54,C57:C60,C63:C67)</f>
        <v>14483000</v>
      </c>
      <c r="D69" s="130"/>
      <c r="E69" s="130">
        <f t="shared" si="35"/>
        <v>549164000</v>
      </c>
      <c r="F69" s="131">
        <f t="shared" ref="F69:O69" si="43">SUM(F9:F16,F19:F25,F28:F31,F34,F37:F41,F44:F54,F57:F60,F63:F67)</f>
        <v>534681000</v>
      </c>
      <c r="G69" s="132">
        <f t="shared" si="43"/>
        <v>11546000</v>
      </c>
      <c r="H69" s="131">
        <f t="shared" si="43"/>
        <v>1080000</v>
      </c>
      <c r="I69" s="132">
        <f t="shared" si="43"/>
        <v>44201</v>
      </c>
      <c r="J69" s="131">
        <f t="shared" si="43"/>
        <v>3785000</v>
      </c>
      <c r="K69" s="132">
        <f t="shared" si="43"/>
        <v>2961931</v>
      </c>
      <c r="L69" s="131">
        <f t="shared" si="43"/>
        <v>3733000</v>
      </c>
      <c r="M69" s="132">
        <f t="shared" si="43"/>
        <v>3565280</v>
      </c>
      <c r="N69" s="131">
        <f t="shared" si="43"/>
        <v>1559000</v>
      </c>
      <c r="O69" s="132">
        <f t="shared" si="43"/>
        <v>798678</v>
      </c>
      <c r="P69" s="131">
        <f t="shared" si="36"/>
        <v>10157000</v>
      </c>
      <c r="Q69" s="132">
        <f t="shared" si="37"/>
        <v>7370090</v>
      </c>
      <c r="R69" s="72">
        <f t="shared" si="38"/>
        <v>-58.237342619876777</v>
      </c>
      <c r="S69" s="73">
        <f t="shared" si="39"/>
        <v>-77.598449490643091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80.958074286625219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58.744540092459751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157476000</v>
      </c>
      <c r="C71" s="118"/>
      <c r="D71" s="118"/>
      <c r="E71" s="118">
        <f>$B71      +$C71      +$D71</f>
        <v>157476000</v>
      </c>
      <c r="F71" s="119">
        <v>157476000</v>
      </c>
      <c r="G71" s="120">
        <v>157476000</v>
      </c>
      <c r="H71" s="119">
        <v>25953000</v>
      </c>
      <c r="I71" s="120">
        <v>16454816</v>
      </c>
      <c r="J71" s="119">
        <v>70086000</v>
      </c>
      <c r="K71" s="120">
        <v>64112997</v>
      </c>
      <c r="L71" s="119">
        <v>11638000</v>
      </c>
      <c r="M71" s="120">
        <v>61401323</v>
      </c>
      <c r="N71" s="119">
        <v>37337000</v>
      </c>
      <c r="O71" s="120">
        <v>1463435</v>
      </c>
      <c r="P71" s="119">
        <f>$H71      +$J71      +$L71      +$N71</f>
        <v>145014000</v>
      </c>
      <c r="Q71" s="120">
        <f>$I71      +$K71      +$M71      +$O71</f>
        <v>143432571</v>
      </c>
      <c r="R71" s="59">
        <f>IF(($L71      =0),0,((($N71      -$L71      )/$L71      )*100))</f>
        <v>220.81972847568312</v>
      </c>
      <c r="S71" s="60">
        <f>IF(($M71      =0),0,((($O71      -$M71      )/$M71      )*100))</f>
        <v>-97.616606730118832</v>
      </c>
      <c r="T71" s="59">
        <f>IF(($E71      =0),0,(($P71      /$E71      )*100))</f>
        <v>92.086413167720792</v>
      </c>
      <c r="U71" s="61">
        <f>IF(($E71      =0),0,(($Q71      /$E71      )*100))</f>
        <v>91.082178236683689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>
        <v>52210000</v>
      </c>
      <c r="C72" s="118"/>
      <c r="D72" s="118"/>
      <c r="E72" s="118">
        <f>$B72      +$C72      +$D72</f>
        <v>52210000</v>
      </c>
      <c r="F72" s="119">
        <v>52210000</v>
      </c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209686000</v>
      </c>
      <c r="C73" s="127">
        <f>SUM(C71:C72)</f>
        <v>0</v>
      </c>
      <c r="D73" s="127"/>
      <c r="E73" s="127">
        <f>$B73      +$C73      +$D73</f>
        <v>209686000</v>
      </c>
      <c r="F73" s="128">
        <f t="shared" ref="F73:O73" si="44">SUM(F71:F72)</f>
        <v>209686000</v>
      </c>
      <c r="G73" s="129">
        <f t="shared" si="44"/>
        <v>157476000</v>
      </c>
      <c r="H73" s="128">
        <f t="shared" si="44"/>
        <v>25953000</v>
      </c>
      <c r="I73" s="129">
        <f t="shared" si="44"/>
        <v>16454816</v>
      </c>
      <c r="J73" s="128">
        <f t="shared" si="44"/>
        <v>70086000</v>
      </c>
      <c r="K73" s="129">
        <f t="shared" si="44"/>
        <v>64112997</v>
      </c>
      <c r="L73" s="128">
        <f t="shared" si="44"/>
        <v>11638000</v>
      </c>
      <c r="M73" s="129">
        <f t="shared" si="44"/>
        <v>61401323</v>
      </c>
      <c r="N73" s="128">
        <f t="shared" si="44"/>
        <v>37337000</v>
      </c>
      <c r="O73" s="129">
        <f t="shared" si="44"/>
        <v>1463435</v>
      </c>
      <c r="P73" s="128">
        <f>$H73      +$J73      +$L73      +$N73</f>
        <v>145014000</v>
      </c>
      <c r="Q73" s="129">
        <f>$I73      +$K73      +$M73      +$O73</f>
        <v>143432571</v>
      </c>
      <c r="R73" s="68">
        <f>IF(($L73      =0),0,((($N73      -$L73      )/$L73      )*100))</f>
        <v>220.81972847568312</v>
      </c>
      <c r="S73" s="69">
        <f>IF(($M73      =0),0,((($O73      -$M73      )/$M73      )*100))</f>
        <v>-97.616606730118832</v>
      </c>
      <c r="T73" s="68">
        <f>IF(($E71      =0),0,(($P71      /$E71      )*100))</f>
        <v>92.086413167720792</v>
      </c>
      <c r="U73" s="70">
        <f>IF($E71   =0,0,($Q71   /$E71 )*100)</f>
        <v>91.082178236683689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209686000</v>
      </c>
      <c r="C74" s="130">
        <f>SUM(C71:C72)</f>
        <v>0</v>
      </c>
      <c r="D74" s="130"/>
      <c r="E74" s="130">
        <f>$B74      +$C74      +$D74</f>
        <v>209686000</v>
      </c>
      <c r="F74" s="131">
        <f t="shared" ref="F74:O74" si="45">SUM(F71:F72)</f>
        <v>209686000</v>
      </c>
      <c r="G74" s="132">
        <f t="shared" si="45"/>
        <v>157476000</v>
      </c>
      <c r="H74" s="131">
        <f t="shared" si="45"/>
        <v>25953000</v>
      </c>
      <c r="I74" s="132">
        <f t="shared" si="45"/>
        <v>16454816</v>
      </c>
      <c r="J74" s="131">
        <f t="shared" si="45"/>
        <v>70086000</v>
      </c>
      <c r="K74" s="132">
        <f t="shared" si="45"/>
        <v>64112997</v>
      </c>
      <c r="L74" s="131">
        <f t="shared" si="45"/>
        <v>11638000</v>
      </c>
      <c r="M74" s="132">
        <f t="shared" si="45"/>
        <v>61401323</v>
      </c>
      <c r="N74" s="131">
        <f t="shared" si="45"/>
        <v>37337000</v>
      </c>
      <c r="O74" s="132">
        <f t="shared" si="45"/>
        <v>1463435</v>
      </c>
      <c r="P74" s="131">
        <f>$H74      +$J74      +$L74      +$N74</f>
        <v>145014000</v>
      </c>
      <c r="Q74" s="132">
        <f>$I74      +$K74      +$M74      +$O74</f>
        <v>143432571</v>
      </c>
      <c r="R74" s="72">
        <f>IF(($L74      =0),0,((($N74      -$L74      )/$L74      )*100))</f>
        <v>220.81972847568312</v>
      </c>
      <c r="S74" s="73">
        <f>IF(($M74      =0),0,((($O74      -$M74      )/$M74      )*100))</f>
        <v>-97.616606730118832</v>
      </c>
      <c r="T74" s="72">
        <f>IF(($E71      =0),0,(($P71      /$E71      )*100))</f>
        <v>92.086413167720792</v>
      </c>
      <c r="U74" s="76">
        <f>IF($E71   =0,0,($Q71   /$E71 )*100)</f>
        <v>91.082178236683689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744367000</v>
      </c>
      <c r="C75" s="130">
        <f>SUM(C9:C16,C19:C25,C28:C31,C34,C37:C41,C44:C54,C57:C60,C63:C67,C71:C72)</f>
        <v>14483000</v>
      </c>
      <c r="D75" s="130"/>
      <c r="E75" s="130">
        <f>$B75      +$C75      +$D75</f>
        <v>758850000</v>
      </c>
      <c r="F75" s="131">
        <f t="shared" ref="F75:O75" si="46">SUM(F9:F16,F19:F25,F28:F31,F34,F37:F41,F44:F54,F57:F60,F63:F67,F71:F72)</f>
        <v>744367000</v>
      </c>
      <c r="G75" s="132">
        <f t="shared" si="46"/>
        <v>169022000</v>
      </c>
      <c r="H75" s="131">
        <f t="shared" si="46"/>
        <v>27033000</v>
      </c>
      <c r="I75" s="132">
        <f t="shared" si="46"/>
        <v>16499017</v>
      </c>
      <c r="J75" s="131">
        <f t="shared" si="46"/>
        <v>73871000</v>
      </c>
      <c r="K75" s="132">
        <f t="shared" si="46"/>
        <v>67074928</v>
      </c>
      <c r="L75" s="131">
        <f t="shared" si="46"/>
        <v>15371000</v>
      </c>
      <c r="M75" s="132">
        <f t="shared" si="46"/>
        <v>64966603</v>
      </c>
      <c r="N75" s="131">
        <f t="shared" si="46"/>
        <v>38896000</v>
      </c>
      <c r="O75" s="132">
        <f t="shared" si="46"/>
        <v>2262113</v>
      </c>
      <c r="P75" s="131">
        <f>$H75      +$J75      +$L75      +$N75</f>
        <v>155171000</v>
      </c>
      <c r="Q75" s="132">
        <f>$I75      +$K75      +$M75      +$O75</f>
        <v>150802661</v>
      </c>
      <c r="R75" s="72">
        <f>IF(($L75      =0),0,((($N75      -$L75      )/$L75      )*100))</f>
        <v>153.04794743347861</v>
      </c>
      <c r="S75" s="73">
        <f>IF(($M75      =0),0,((($O75      -$M75      )/$M75      )*100))</f>
        <v>-96.518037121319082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91.265248026725956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88.695969345143567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+aZjdYa58VA1ZSt4yH5aUArMuc5fnZ/fPrLmWx6vaPDDAyn3TP6Fh8rEWt6nOFuKDn83o8bg9lzO25sFcRc+RQ==" saltValue="XH/zjR9cGvXn9DbaUF9ei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122000</v>
      </c>
      <c r="I10" s="120">
        <v>121646</v>
      </c>
      <c r="J10" s="119">
        <v>692000</v>
      </c>
      <c r="K10" s="120">
        <v>848281</v>
      </c>
      <c r="L10" s="119">
        <v>136000</v>
      </c>
      <c r="M10" s="120">
        <v>196678</v>
      </c>
      <c r="N10" s="119"/>
      <c r="O10" s="120">
        <v>847631</v>
      </c>
      <c r="P10" s="119">
        <f t="shared" ref="P10:P17" si="1">$H10      +$J10      +$L10      +$N10</f>
        <v>950000</v>
      </c>
      <c r="Q10" s="120">
        <f t="shared" ref="Q10:Q17" si="2">$I10      +$K10      +$M10      +$O10</f>
        <v>2014236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330.97397777077254</v>
      </c>
      <c r="T10" s="59">
        <f t="shared" ref="T10:T17" si="5">IF(($E10      =0),0,(($P10      /$E10      )*100))</f>
        <v>47.5</v>
      </c>
      <c r="U10" s="61">
        <f t="shared" ref="U10:U17" si="6">IF(($E10      =0),0,(($Q10      /$E10      )*100))</f>
        <v>100.7118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1000000</v>
      </c>
      <c r="C14" s="118"/>
      <c r="D14" s="118"/>
      <c r="E14" s="118">
        <f t="shared" si="0"/>
        <v>1000000</v>
      </c>
      <c r="F14" s="119">
        <v>1000000</v>
      </c>
      <c r="G14" s="120">
        <v>1000000</v>
      </c>
      <c r="H14" s="119"/>
      <c r="I14" s="120">
        <v>460932</v>
      </c>
      <c r="J14" s="119">
        <v>756000</v>
      </c>
      <c r="K14" s="120">
        <v>466135</v>
      </c>
      <c r="L14" s="119"/>
      <c r="M14" s="120"/>
      <c r="N14" s="119">
        <v>244000</v>
      </c>
      <c r="O14" s="120">
        <v>1430600</v>
      </c>
      <c r="P14" s="119">
        <f t="shared" si="1"/>
        <v>1000000</v>
      </c>
      <c r="Q14" s="120">
        <f t="shared" si="2"/>
        <v>2357667</v>
      </c>
      <c r="R14" s="59">
        <f t="shared" si="3"/>
        <v>0</v>
      </c>
      <c r="S14" s="60">
        <f t="shared" si="4"/>
        <v>0</v>
      </c>
      <c r="T14" s="59">
        <f t="shared" si="5"/>
        <v>100</v>
      </c>
      <c r="U14" s="61">
        <f t="shared" si="6"/>
        <v>235.76670000000001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2000000</v>
      </c>
      <c r="C15" s="118"/>
      <c r="D15" s="118"/>
      <c r="E15" s="118">
        <f t="shared" si="0"/>
        <v>2000000</v>
      </c>
      <c r="F15" s="119">
        <v>2000000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5000000</v>
      </c>
      <c r="C17" s="121">
        <f>SUM(C9:C16)</f>
        <v>0</v>
      </c>
      <c r="D17" s="121"/>
      <c r="E17" s="121">
        <f t="shared" si="0"/>
        <v>5000000</v>
      </c>
      <c r="F17" s="122">
        <f t="shared" ref="F17:O17" si="7">SUM(F9:F16)</f>
        <v>5000000</v>
      </c>
      <c r="G17" s="123">
        <f t="shared" si="7"/>
        <v>3000000</v>
      </c>
      <c r="H17" s="122">
        <f t="shared" si="7"/>
        <v>122000</v>
      </c>
      <c r="I17" s="123">
        <f t="shared" si="7"/>
        <v>582578</v>
      </c>
      <c r="J17" s="122">
        <f t="shared" si="7"/>
        <v>1448000</v>
      </c>
      <c r="K17" s="123">
        <f t="shared" si="7"/>
        <v>1314416</v>
      </c>
      <c r="L17" s="122">
        <f t="shared" si="7"/>
        <v>136000</v>
      </c>
      <c r="M17" s="123">
        <f t="shared" si="7"/>
        <v>196678</v>
      </c>
      <c r="N17" s="122">
        <f t="shared" si="7"/>
        <v>244000</v>
      </c>
      <c r="O17" s="123">
        <f t="shared" si="7"/>
        <v>2278231</v>
      </c>
      <c r="P17" s="122">
        <f t="shared" si="1"/>
        <v>1950000</v>
      </c>
      <c r="Q17" s="123">
        <f t="shared" si="2"/>
        <v>4371903</v>
      </c>
      <c r="R17" s="63">
        <f t="shared" si="3"/>
        <v>79.411764705882348</v>
      </c>
      <c r="S17" s="64">
        <f t="shared" si="4"/>
        <v>1058.3557896663581</v>
      </c>
      <c r="T17" s="63">
        <f>IF((SUM($E9:$E14))=0,0,(P17/(SUM($E9:$E14))*100))</f>
        <v>65</v>
      </c>
      <c r="U17" s="65">
        <f>IF((SUM($E9:$E14))=0,0,(Q17/(SUM($E9:$E14))*100))</f>
        <v>145.73009999999999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2077000</v>
      </c>
      <c r="C34" s="118"/>
      <c r="D34" s="118"/>
      <c r="E34" s="118">
        <f>$B34      +$C34      +$D34</f>
        <v>2077000</v>
      </c>
      <c r="F34" s="119">
        <v>2077000</v>
      </c>
      <c r="G34" s="120">
        <v>2077000</v>
      </c>
      <c r="H34" s="119">
        <v>519000</v>
      </c>
      <c r="I34" s="120">
        <v>2077000</v>
      </c>
      <c r="J34" s="119"/>
      <c r="K34" s="120">
        <v>-206284</v>
      </c>
      <c r="L34" s="119"/>
      <c r="M34" s="120"/>
      <c r="N34" s="119"/>
      <c r="O34" s="120">
        <v>190234</v>
      </c>
      <c r="P34" s="119">
        <f>$H34      +$J34      +$L34      +$N34</f>
        <v>519000</v>
      </c>
      <c r="Q34" s="120">
        <f>$I34      +$K34      +$M34      +$O34</f>
        <v>2060950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24.987963408762639</v>
      </c>
      <c r="U34" s="61">
        <f>IF(($E34      =0),0,(($Q34      /$E34      )*100))</f>
        <v>99.227250842561389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2077000</v>
      </c>
      <c r="C35" s="121">
        <f>C34</f>
        <v>0</v>
      </c>
      <c r="D35" s="121"/>
      <c r="E35" s="121">
        <f>$B35      +$C35      +$D35</f>
        <v>2077000</v>
      </c>
      <c r="F35" s="122">
        <f t="shared" ref="F35:O35" si="17">F34</f>
        <v>2077000</v>
      </c>
      <c r="G35" s="123">
        <f t="shared" si="17"/>
        <v>2077000</v>
      </c>
      <c r="H35" s="122">
        <f t="shared" si="17"/>
        <v>519000</v>
      </c>
      <c r="I35" s="123">
        <f t="shared" si="17"/>
        <v>2077000</v>
      </c>
      <c r="J35" s="122">
        <f t="shared" si="17"/>
        <v>0</v>
      </c>
      <c r="K35" s="123">
        <f t="shared" si="17"/>
        <v>-206284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190234</v>
      </c>
      <c r="P35" s="122">
        <f>$H35      +$J35      +$L35      +$N35</f>
        <v>519000</v>
      </c>
      <c r="Q35" s="123">
        <f>$I35      +$K35      +$M35      +$O35</f>
        <v>2060950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24.987963408762639</v>
      </c>
      <c r="U35" s="65">
        <f>IF($E35   =0,0,($Q35   /$E35   )*100)</f>
        <v>99.227250842561389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35209000</v>
      </c>
      <c r="C37" s="118"/>
      <c r="D37" s="118"/>
      <c r="E37" s="118">
        <f t="shared" ref="E37:E42" si="18">$B37      +$C37      +$D37</f>
        <v>35209000</v>
      </c>
      <c r="F37" s="119">
        <v>35209000</v>
      </c>
      <c r="G37" s="120">
        <v>35209000</v>
      </c>
      <c r="H37" s="119">
        <v>1484000</v>
      </c>
      <c r="I37" s="120">
        <v>1565334</v>
      </c>
      <c r="J37" s="119">
        <v>13168000</v>
      </c>
      <c r="K37" s="120">
        <v>15694206</v>
      </c>
      <c r="L37" s="119">
        <v>3686000</v>
      </c>
      <c r="M37" s="120">
        <v>4165915</v>
      </c>
      <c r="N37" s="119">
        <v>16871000</v>
      </c>
      <c r="O37" s="120">
        <v>2911000</v>
      </c>
      <c r="P37" s="119">
        <f t="shared" ref="P37:P42" si="19">$H37      +$J37      +$L37      +$N37</f>
        <v>35209000</v>
      </c>
      <c r="Q37" s="120">
        <f t="shared" ref="Q37:Q42" si="20">$I37      +$K37      +$M37      +$O37</f>
        <v>24336455</v>
      </c>
      <c r="R37" s="59">
        <f t="shared" ref="R37:R42" si="21">IF(($L37      =0),0,((($N37      -$L37      )/$L37      )*100))</f>
        <v>357.70482908301682</v>
      </c>
      <c r="S37" s="60">
        <f t="shared" ref="S37:S42" si="22">IF(($M37      =0),0,((($O37      -$M37      )/$M37      )*100))</f>
        <v>-30.123394260324567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69.119983526939137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2600000</v>
      </c>
      <c r="K40" s="120"/>
      <c r="L40" s="119"/>
      <c r="M40" s="120">
        <v>3799109</v>
      </c>
      <c r="N40" s="119"/>
      <c r="O40" s="120">
        <v>152125</v>
      </c>
      <c r="P40" s="119">
        <f t="shared" si="19"/>
        <v>2600000</v>
      </c>
      <c r="Q40" s="120">
        <f t="shared" si="20"/>
        <v>3951234</v>
      </c>
      <c r="R40" s="59">
        <f t="shared" si="21"/>
        <v>0</v>
      </c>
      <c r="S40" s="60">
        <f t="shared" si="22"/>
        <v>-95.995771640139836</v>
      </c>
      <c r="T40" s="59">
        <f t="shared" si="23"/>
        <v>65</v>
      </c>
      <c r="U40" s="61">
        <f t="shared" si="24"/>
        <v>98.780850000000001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39209000</v>
      </c>
      <c r="C42" s="121">
        <f>SUM(C37:C41)</f>
        <v>0</v>
      </c>
      <c r="D42" s="121"/>
      <c r="E42" s="121">
        <f t="shared" si="18"/>
        <v>39209000</v>
      </c>
      <c r="F42" s="122">
        <f t="shared" ref="F42:O42" si="25">SUM(F37:F41)</f>
        <v>39209000</v>
      </c>
      <c r="G42" s="123">
        <f t="shared" si="25"/>
        <v>39209000</v>
      </c>
      <c r="H42" s="122">
        <f t="shared" si="25"/>
        <v>1484000</v>
      </c>
      <c r="I42" s="123">
        <f t="shared" si="25"/>
        <v>1565334</v>
      </c>
      <c r="J42" s="122">
        <f t="shared" si="25"/>
        <v>15768000</v>
      </c>
      <c r="K42" s="123">
        <f t="shared" si="25"/>
        <v>15694206</v>
      </c>
      <c r="L42" s="122">
        <f t="shared" si="25"/>
        <v>3686000</v>
      </c>
      <c r="M42" s="123">
        <f t="shared" si="25"/>
        <v>7965024</v>
      </c>
      <c r="N42" s="122">
        <f t="shared" si="25"/>
        <v>16871000</v>
      </c>
      <c r="O42" s="123">
        <f t="shared" si="25"/>
        <v>3063125</v>
      </c>
      <c r="P42" s="122">
        <f t="shared" si="19"/>
        <v>37809000</v>
      </c>
      <c r="Q42" s="123">
        <f t="shared" si="20"/>
        <v>28287689</v>
      </c>
      <c r="R42" s="63">
        <f t="shared" si="21"/>
        <v>357.70482908301682</v>
      </c>
      <c r="S42" s="64">
        <f t="shared" si="22"/>
        <v>-61.542802633111968</v>
      </c>
      <c r="T42" s="63">
        <f>IF((+$E37+$E40) =0,0,(P42   /(+$E37+$E40) )*100)</f>
        <v>96.429391211201505</v>
      </c>
      <c r="U42" s="65">
        <f>IF((+$E37+$E40) =0,0,(Q42   /(+$E37+$E40) )*100)</f>
        <v>72.145907827284546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55000000</v>
      </c>
      <c r="C46" s="118"/>
      <c r="D46" s="118"/>
      <c r="E46" s="118">
        <f t="shared" si="26"/>
        <v>55000000</v>
      </c>
      <c r="F46" s="119">
        <v>55000000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21886000</v>
      </c>
      <c r="C53" s="118"/>
      <c r="D53" s="118"/>
      <c r="E53" s="118">
        <f t="shared" si="26"/>
        <v>21886000</v>
      </c>
      <c r="F53" s="119">
        <v>21886000</v>
      </c>
      <c r="G53" s="120">
        <v>21886000</v>
      </c>
      <c r="H53" s="119">
        <v>697000</v>
      </c>
      <c r="I53" s="120">
        <v>749817</v>
      </c>
      <c r="J53" s="119">
        <v>8628000</v>
      </c>
      <c r="K53" s="120">
        <v>8363713</v>
      </c>
      <c r="L53" s="119">
        <v>9732000</v>
      </c>
      <c r="M53" s="120">
        <v>9066188</v>
      </c>
      <c r="N53" s="119">
        <v>2631000</v>
      </c>
      <c r="O53" s="120">
        <v>3440467</v>
      </c>
      <c r="P53" s="119">
        <f t="shared" si="27"/>
        <v>21688000</v>
      </c>
      <c r="Q53" s="120">
        <f t="shared" si="28"/>
        <v>21620185</v>
      </c>
      <c r="R53" s="59">
        <f t="shared" si="29"/>
        <v>-72.965474722564736</v>
      </c>
      <c r="S53" s="60">
        <f t="shared" si="30"/>
        <v>-62.051669345484562</v>
      </c>
      <c r="T53" s="59">
        <f t="shared" si="31"/>
        <v>99.095312071643974</v>
      </c>
      <c r="U53" s="61">
        <f t="shared" si="32"/>
        <v>98.785456456182033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76886000</v>
      </c>
      <c r="C55" s="121">
        <f>SUM(C44:C54)</f>
        <v>0</v>
      </c>
      <c r="D55" s="121"/>
      <c r="E55" s="121">
        <f t="shared" si="26"/>
        <v>76886000</v>
      </c>
      <c r="F55" s="122">
        <f t="shared" ref="F55:O55" si="33">SUM(F44:F54)</f>
        <v>76886000</v>
      </c>
      <c r="G55" s="123">
        <f t="shared" si="33"/>
        <v>21886000</v>
      </c>
      <c r="H55" s="122">
        <f t="shared" si="33"/>
        <v>697000</v>
      </c>
      <c r="I55" s="123">
        <f t="shared" si="33"/>
        <v>749817</v>
      </c>
      <c r="J55" s="122">
        <f t="shared" si="33"/>
        <v>8628000</v>
      </c>
      <c r="K55" s="123">
        <f t="shared" si="33"/>
        <v>8363713</v>
      </c>
      <c r="L55" s="122">
        <f t="shared" si="33"/>
        <v>9732000</v>
      </c>
      <c r="M55" s="123">
        <f t="shared" si="33"/>
        <v>9066188</v>
      </c>
      <c r="N55" s="122">
        <f t="shared" si="33"/>
        <v>2631000</v>
      </c>
      <c r="O55" s="123">
        <f t="shared" si="33"/>
        <v>3440467</v>
      </c>
      <c r="P55" s="122">
        <f t="shared" si="27"/>
        <v>21688000</v>
      </c>
      <c r="Q55" s="123">
        <f t="shared" si="28"/>
        <v>21620185</v>
      </c>
      <c r="R55" s="63">
        <f t="shared" si="29"/>
        <v>-72.965474722564736</v>
      </c>
      <c r="S55" s="64">
        <f t="shared" si="30"/>
        <v>-62.051669345484562</v>
      </c>
      <c r="T55" s="63">
        <f>IF((+$E45+$E47+$E49+$E50+$E53) =0,0,(P55   /(+$E45+$E47+$E49+$E50+$E53) )*100)</f>
        <v>99.095312071643974</v>
      </c>
      <c r="U55" s="65">
        <f>IF((+$E45+$E47+$E49+$E50+$E53) =0,0,(Q55   /(+$E45+$E47+$E49+$E50+$E53) )*100)</f>
        <v>98.785456456182033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123172000</v>
      </c>
      <c r="C69" s="130">
        <f>SUM(C9:C16,C19:C25,C28:C31,C34,C37:C41,C44:C54,C57:C60,C63:C67)</f>
        <v>0</v>
      </c>
      <c r="D69" s="130"/>
      <c r="E69" s="130">
        <f t="shared" si="35"/>
        <v>123172000</v>
      </c>
      <c r="F69" s="131">
        <f t="shared" ref="F69:O69" si="43">SUM(F9:F16,F19:F25,F28:F31,F34,F37:F41,F44:F54,F57:F60,F63:F67)</f>
        <v>123172000</v>
      </c>
      <c r="G69" s="132">
        <f t="shared" si="43"/>
        <v>66172000</v>
      </c>
      <c r="H69" s="131">
        <f t="shared" si="43"/>
        <v>2822000</v>
      </c>
      <c r="I69" s="132">
        <f t="shared" si="43"/>
        <v>4974729</v>
      </c>
      <c r="J69" s="131">
        <f t="shared" si="43"/>
        <v>25844000</v>
      </c>
      <c r="K69" s="132">
        <f t="shared" si="43"/>
        <v>25166051</v>
      </c>
      <c r="L69" s="131">
        <f t="shared" si="43"/>
        <v>13554000</v>
      </c>
      <c r="M69" s="132">
        <f t="shared" si="43"/>
        <v>17227890</v>
      </c>
      <c r="N69" s="131">
        <f t="shared" si="43"/>
        <v>19746000</v>
      </c>
      <c r="O69" s="132">
        <f t="shared" si="43"/>
        <v>8972057</v>
      </c>
      <c r="P69" s="131">
        <f t="shared" si="36"/>
        <v>61966000</v>
      </c>
      <c r="Q69" s="132">
        <f t="shared" si="37"/>
        <v>56340727</v>
      </c>
      <c r="R69" s="72">
        <f t="shared" si="38"/>
        <v>45.683930942895081</v>
      </c>
      <c r="S69" s="73">
        <f t="shared" si="39"/>
        <v>-47.921324085538039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93.643837272562408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85.142850450341541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38050000</v>
      </c>
      <c r="C71" s="118"/>
      <c r="D71" s="118"/>
      <c r="E71" s="118">
        <f>$B71      +$C71      +$D71</f>
        <v>38050000</v>
      </c>
      <c r="F71" s="119">
        <v>38050000</v>
      </c>
      <c r="G71" s="120">
        <v>38050000</v>
      </c>
      <c r="H71" s="119">
        <v>10254000</v>
      </c>
      <c r="I71" s="120">
        <v>10359006</v>
      </c>
      <c r="J71" s="119">
        <v>13275000</v>
      </c>
      <c r="K71" s="120">
        <v>14210301</v>
      </c>
      <c r="L71" s="119">
        <v>4315000</v>
      </c>
      <c r="M71" s="120">
        <v>5160754</v>
      </c>
      <c r="N71" s="119">
        <v>10207000</v>
      </c>
      <c r="O71" s="120">
        <v>8552522</v>
      </c>
      <c r="P71" s="119">
        <f>$H71      +$J71      +$L71      +$N71</f>
        <v>38051000</v>
      </c>
      <c r="Q71" s="120">
        <f>$I71      +$K71      +$M71      +$O71</f>
        <v>38282583</v>
      </c>
      <c r="R71" s="59">
        <f>IF(($L71      =0),0,((($N71      -$L71      )/$L71      )*100))</f>
        <v>136.54692931633835</v>
      </c>
      <c r="S71" s="60">
        <f>IF(($M71      =0),0,((($O71      -$M71      )/$M71      )*100))</f>
        <v>65.722334372070435</v>
      </c>
      <c r="T71" s="59">
        <f>IF(($E71      =0),0,(($P71      /$E71      )*100))</f>
        <v>100.00262812089356</v>
      </c>
      <c r="U71" s="61">
        <f>IF(($E71      =0),0,(($Q71      /$E71      )*100))</f>
        <v>100.61125624178713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38050000</v>
      </c>
      <c r="C73" s="127">
        <f>SUM(C71:C72)</f>
        <v>0</v>
      </c>
      <c r="D73" s="127"/>
      <c r="E73" s="127">
        <f>$B73      +$C73      +$D73</f>
        <v>38050000</v>
      </c>
      <c r="F73" s="128">
        <f t="shared" ref="F73:O73" si="44">SUM(F71:F72)</f>
        <v>38050000</v>
      </c>
      <c r="G73" s="129">
        <f t="shared" si="44"/>
        <v>38050000</v>
      </c>
      <c r="H73" s="128">
        <f t="shared" si="44"/>
        <v>10254000</v>
      </c>
      <c r="I73" s="129">
        <f t="shared" si="44"/>
        <v>10359006</v>
      </c>
      <c r="J73" s="128">
        <f t="shared" si="44"/>
        <v>13275000</v>
      </c>
      <c r="K73" s="129">
        <f t="shared" si="44"/>
        <v>14210301</v>
      </c>
      <c r="L73" s="128">
        <f t="shared" si="44"/>
        <v>4315000</v>
      </c>
      <c r="M73" s="129">
        <f t="shared" si="44"/>
        <v>5160754</v>
      </c>
      <c r="N73" s="128">
        <f t="shared" si="44"/>
        <v>10207000</v>
      </c>
      <c r="O73" s="129">
        <f t="shared" si="44"/>
        <v>8552522</v>
      </c>
      <c r="P73" s="128">
        <f>$H73      +$J73      +$L73      +$N73</f>
        <v>38051000</v>
      </c>
      <c r="Q73" s="129">
        <f>$I73      +$K73      +$M73      +$O73</f>
        <v>38282583</v>
      </c>
      <c r="R73" s="68">
        <f>IF(($L73      =0),0,((($N73      -$L73      )/$L73      )*100))</f>
        <v>136.54692931633835</v>
      </c>
      <c r="S73" s="69">
        <f>IF(($M73      =0),0,((($O73      -$M73      )/$M73      )*100))</f>
        <v>65.722334372070435</v>
      </c>
      <c r="T73" s="68">
        <f>IF(($E71      =0),0,(($P71      /$E71      )*100))</f>
        <v>100.00262812089356</v>
      </c>
      <c r="U73" s="70">
        <f>IF($E71   =0,0,($Q71   /$E71 )*100)</f>
        <v>100.61125624178713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38050000</v>
      </c>
      <c r="C74" s="130">
        <f>SUM(C71:C72)</f>
        <v>0</v>
      </c>
      <c r="D74" s="130"/>
      <c r="E74" s="130">
        <f>$B74      +$C74      +$D74</f>
        <v>38050000</v>
      </c>
      <c r="F74" s="131">
        <f t="shared" ref="F74:O74" si="45">SUM(F71:F72)</f>
        <v>38050000</v>
      </c>
      <c r="G74" s="132">
        <f t="shared" si="45"/>
        <v>38050000</v>
      </c>
      <c r="H74" s="131">
        <f t="shared" si="45"/>
        <v>10254000</v>
      </c>
      <c r="I74" s="132">
        <f t="shared" si="45"/>
        <v>10359006</v>
      </c>
      <c r="J74" s="131">
        <f t="shared" si="45"/>
        <v>13275000</v>
      </c>
      <c r="K74" s="132">
        <f t="shared" si="45"/>
        <v>14210301</v>
      </c>
      <c r="L74" s="131">
        <f t="shared" si="45"/>
        <v>4315000</v>
      </c>
      <c r="M74" s="132">
        <f t="shared" si="45"/>
        <v>5160754</v>
      </c>
      <c r="N74" s="131">
        <f t="shared" si="45"/>
        <v>10207000</v>
      </c>
      <c r="O74" s="132">
        <f t="shared" si="45"/>
        <v>8552522</v>
      </c>
      <c r="P74" s="131">
        <f>$H74      +$J74      +$L74      +$N74</f>
        <v>38051000</v>
      </c>
      <c r="Q74" s="132">
        <f>$I74      +$K74      +$M74      +$O74</f>
        <v>38282583</v>
      </c>
      <c r="R74" s="72">
        <f>IF(($L74      =0),0,((($N74      -$L74      )/$L74      )*100))</f>
        <v>136.54692931633835</v>
      </c>
      <c r="S74" s="73">
        <f>IF(($M74      =0),0,((($O74      -$M74      )/$M74      )*100))</f>
        <v>65.722334372070435</v>
      </c>
      <c r="T74" s="72">
        <f>IF(($E71      =0),0,(($P71      /$E71      )*100))</f>
        <v>100.00262812089356</v>
      </c>
      <c r="U74" s="76">
        <f>IF($E71   =0,0,($Q71   /$E71 )*100)</f>
        <v>100.61125624178713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161222000</v>
      </c>
      <c r="C75" s="130">
        <f>SUM(C9:C16,C19:C25,C28:C31,C34,C37:C41,C44:C54,C57:C60,C63:C67,C71:C72)</f>
        <v>0</v>
      </c>
      <c r="D75" s="130"/>
      <c r="E75" s="130">
        <f>$B75      +$C75      +$D75</f>
        <v>161222000</v>
      </c>
      <c r="F75" s="131">
        <f t="shared" ref="F75:O75" si="46">SUM(F9:F16,F19:F25,F28:F31,F34,F37:F41,F44:F54,F57:F60,F63:F67,F71:F72)</f>
        <v>161222000</v>
      </c>
      <c r="G75" s="132">
        <f t="shared" si="46"/>
        <v>104222000</v>
      </c>
      <c r="H75" s="131">
        <f t="shared" si="46"/>
        <v>13076000</v>
      </c>
      <c r="I75" s="132">
        <f t="shared" si="46"/>
        <v>15333735</v>
      </c>
      <c r="J75" s="131">
        <f t="shared" si="46"/>
        <v>39119000</v>
      </c>
      <c r="K75" s="132">
        <f t="shared" si="46"/>
        <v>39376352</v>
      </c>
      <c r="L75" s="131">
        <f t="shared" si="46"/>
        <v>17869000</v>
      </c>
      <c r="M75" s="132">
        <f t="shared" si="46"/>
        <v>22388644</v>
      </c>
      <c r="N75" s="131">
        <f t="shared" si="46"/>
        <v>29953000</v>
      </c>
      <c r="O75" s="132">
        <f t="shared" si="46"/>
        <v>17524579</v>
      </c>
      <c r="P75" s="131">
        <f>$H75      +$J75      +$L75      +$N75</f>
        <v>100017000</v>
      </c>
      <c r="Q75" s="132">
        <f>$I75      +$K75      +$M75      +$O75</f>
        <v>94623310</v>
      </c>
      <c r="R75" s="72">
        <f>IF(($L75      =0),0,((($N75      -$L75      )/$L75      )*100))</f>
        <v>67.625496670210978</v>
      </c>
      <c r="S75" s="73">
        <f>IF(($M75      =0),0,((($O75      -$M75      )/$M75      )*100))</f>
        <v>-21.725589991068688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95.96534320968702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90.790149872387786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7kvyynM5ChiKCZjwj3wHtr2hBNipfujw+SP6310DbKlz2KXGwV+IACO31a4Isdh3sNc+knnXmTOaCfmTwCOq2w==" saltValue="8OMFrkLVEw3fphEj1XWmL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70000</v>
      </c>
      <c r="I10" s="120">
        <v>55112</v>
      </c>
      <c r="J10" s="119">
        <v>1071000</v>
      </c>
      <c r="K10" s="120">
        <v>1001288</v>
      </c>
      <c r="L10" s="119">
        <v>348000</v>
      </c>
      <c r="M10" s="120">
        <v>323078</v>
      </c>
      <c r="N10" s="119">
        <v>500000</v>
      </c>
      <c r="O10" s="120">
        <v>376044</v>
      </c>
      <c r="P10" s="119">
        <f t="shared" ref="P10:P17" si="1">$H10      +$J10      +$L10      +$N10</f>
        <v>1989000</v>
      </c>
      <c r="Q10" s="120">
        <f t="shared" ref="Q10:Q17" si="2">$I10      +$K10      +$M10      +$O10</f>
        <v>1755522</v>
      </c>
      <c r="R10" s="59">
        <f t="shared" ref="R10:R17" si="3">IF(($L10      =0),0,((($N10      -$L10      )/$L10      )*100))</f>
        <v>43.678160919540232</v>
      </c>
      <c r="S10" s="60">
        <f t="shared" ref="S10:S17" si="4">IF(($M10      =0),0,((($O10      -$M10      )/$M10      )*100))</f>
        <v>16.394183447959936</v>
      </c>
      <c r="T10" s="59">
        <f t="shared" ref="T10:T17" si="5">IF(($E10      =0),0,(($P10      /$E10      )*100))</f>
        <v>99.45</v>
      </c>
      <c r="U10" s="61">
        <f t="shared" ref="U10:U17" si="6">IF(($E10      =0),0,(($Q10      /$E10      )*100))</f>
        <v>87.7761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14294000</v>
      </c>
      <c r="C14" s="118"/>
      <c r="D14" s="118"/>
      <c r="E14" s="118">
        <f t="shared" si="0"/>
        <v>14294000</v>
      </c>
      <c r="F14" s="119">
        <v>14294000</v>
      </c>
      <c r="G14" s="120">
        <v>14294000</v>
      </c>
      <c r="H14" s="119"/>
      <c r="I14" s="120"/>
      <c r="J14" s="119">
        <v>12808000</v>
      </c>
      <c r="K14" s="120">
        <v>5045051</v>
      </c>
      <c r="L14" s="119">
        <v>1486000</v>
      </c>
      <c r="M14" s="120">
        <v>4111098</v>
      </c>
      <c r="N14" s="119"/>
      <c r="O14" s="120">
        <v>7496673</v>
      </c>
      <c r="P14" s="119">
        <f t="shared" si="1"/>
        <v>14294000</v>
      </c>
      <c r="Q14" s="120">
        <f t="shared" si="2"/>
        <v>16652822</v>
      </c>
      <c r="R14" s="59">
        <f t="shared" si="3"/>
        <v>-100</v>
      </c>
      <c r="S14" s="60">
        <f t="shared" si="4"/>
        <v>82.352086960709769</v>
      </c>
      <c r="T14" s="59">
        <f t="shared" si="5"/>
        <v>100</v>
      </c>
      <c r="U14" s="61">
        <f t="shared" si="6"/>
        <v>116.50218273401427</v>
      </c>
      <c r="V14" s="119">
        <v>5237000</v>
      </c>
      <c r="W14" s="120">
        <v>5237000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17294000</v>
      </c>
      <c r="C17" s="121">
        <f>SUM(C9:C16)</f>
        <v>0</v>
      </c>
      <c r="D17" s="121"/>
      <c r="E17" s="121">
        <f t="shared" si="0"/>
        <v>17294000</v>
      </c>
      <c r="F17" s="122">
        <f t="shared" ref="F17:O17" si="7">SUM(F9:F16)</f>
        <v>17294000</v>
      </c>
      <c r="G17" s="123">
        <f t="shared" si="7"/>
        <v>16294000</v>
      </c>
      <c r="H17" s="122">
        <f t="shared" si="7"/>
        <v>70000</v>
      </c>
      <c r="I17" s="123">
        <f t="shared" si="7"/>
        <v>55112</v>
      </c>
      <c r="J17" s="122">
        <f t="shared" si="7"/>
        <v>13879000</v>
      </c>
      <c r="K17" s="123">
        <f t="shared" si="7"/>
        <v>6046339</v>
      </c>
      <c r="L17" s="122">
        <f t="shared" si="7"/>
        <v>1834000</v>
      </c>
      <c r="M17" s="123">
        <f t="shared" si="7"/>
        <v>4434176</v>
      </c>
      <c r="N17" s="122">
        <f t="shared" si="7"/>
        <v>500000</v>
      </c>
      <c r="O17" s="123">
        <f t="shared" si="7"/>
        <v>7872717</v>
      </c>
      <c r="P17" s="122">
        <f t="shared" si="1"/>
        <v>16283000</v>
      </c>
      <c r="Q17" s="123">
        <f t="shared" si="2"/>
        <v>18408344</v>
      </c>
      <c r="R17" s="63">
        <f t="shared" si="3"/>
        <v>-72.737186477644485</v>
      </c>
      <c r="S17" s="64">
        <f t="shared" si="4"/>
        <v>77.546335553663184</v>
      </c>
      <c r="T17" s="63">
        <f>IF((SUM($E9:$E14))=0,0,(P17/(SUM($E9:$E14))*100))</f>
        <v>99.932490487295937</v>
      </c>
      <c r="U17" s="65">
        <f>IF((SUM($E9:$E14))=0,0,(Q17/(SUM($E9:$E14))*100))</f>
        <v>112.97621210261445</v>
      </c>
      <c r="V17" s="122">
        <f>SUM(V9:V16)</f>
        <v>5237000</v>
      </c>
      <c r="W17" s="123">
        <f>SUM(W9:W16)</f>
        <v>5237000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1332000</v>
      </c>
      <c r="C34" s="118"/>
      <c r="D34" s="118"/>
      <c r="E34" s="118">
        <f>$B34      +$C34      +$D34</f>
        <v>1332000</v>
      </c>
      <c r="F34" s="119">
        <v>1332000</v>
      </c>
      <c r="G34" s="120">
        <v>1332000</v>
      </c>
      <c r="H34" s="119"/>
      <c r="I34" s="120">
        <v>104345</v>
      </c>
      <c r="J34" s="119">
        <v>330000</v>
      </c>
      <c r="K34" s="120">
        <v>356517</v>
      </c>
      <c r="L34" s="119">
        <v>408000</v>
      </c>
      <c r="M34" s="120">
        <v>288151</v>
      </c>
      <c r="N34" s="119">
        <v>195000</v>
      </c>
      <c r="O34" s="120">
        <v>238076</v>
      </c>
      <c r="P34" s="119">
        <f>$H34      +$J34      +$L34      +$N34</f>
        <v>933000</v>
      </c>
      <c r="Q34" s="120">
        <f>$I34      +$K34      +$M34      +$O34</f>
        <v>987089</v>
      </c>
      <c r="R34" s="59">
        <f>IF(($L34      =0),0,((($N34      -$L34      )/$L34      )*100))</f>
        <v>-52.205882352941181</v>
      </c>
      <c r="S34" s="60">
        <f>IF(($M34      =0),0,((($O34      -$M34      )/$M34      )*100))</f>
        <v>-17.37804137414064</v>
      </c>
      <c r="T34" s="59">
        <f>IF(($E34      =0),0,(($P34      /$E34      )*100))</f>
        <v>70.045045045045043</v>
      </c>
      <c r="U34" s="61">
        <f>IF(($E34      =0),0,(($Q34      /$E34      )*100))</f>
        <v>74.105780780780776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1332000</v>
      </c>
      <c r="C35" s="121">
        <f>C34</f>
        <v>0</v>
      </c>
      <c r="D35" s="121"/>
      <c r="E35" s="121">
        <f>$B35      +$C35      +$D35</f>
        <v>1332000</v>
      </c>
      <c r="F35" s="122">
        <f t="shared" ref="F35:O35" si="17">F34</f>
        <v>1332000</v>
      </c>
      <c r="G35" s="123">
        <f t="shared" si="17"/>
        <v>1332000</v>
      </c>
      <c r="H35" s="122">
        <f t="shared" si="17"/>
        <v>0</v>
      </c>
      <c r="I35" s="123">
        <f t="shared" si="17"/>
        <v>104345</v>
      </c>
      <c r="J35" s="122">
        <f t="shared" si="17"/>
        <v>330000</v>
      </c>
      <c r="K35" s="123">
        <f t="shared" si="17"/>
        <v>356517</v>
      </c>
      <c r="L35" s="122">
        <f t="shared" si="17"/>
        <v>408000</v>
      </c>
      <c r="M35" s="123">
        <f t="shared" si="17"/>
        <v>288151</v>
      </c>
      <c r="N35" s="122">
        <f t="shared" si="17"/>
        <v>195000</v>
      </c>
      <c r="O35" s="123">
        <f t="shared" si="17"/>
        <v>238076</v>
      </c>
      <c r="P35" s="122">
        <f>$H35      +$J35      +$L35      +$N35</f>
        <v>933000</v>
      </c>
      <c r="Q35" s="123">
        <f>$I35      +$K35      +$M35      +$O35</f>
        <v>987089</v>
      </c>
      <c r="R35" s="63">
        <f>IF(($L35      =0),0,((($N35      -$L35      )/$L35      )*100))</f>
        <v>-52.205882352941181</v>
      </c>
      <c r="S35" s="64">
        <f>IF(($M35      =0),0,((($O35      -$M35      )/$M35      )*100))</f>
        <v>-17.37804137414064</v>
      </c>
      <c r="T35" s="63">
        <f>IF($E35   =0,0,($P35   /$E35   )*100)</f>
        <v>70.045045045045043</v>
      </c>
      <c r="U35" s="65">
        <f>IF($E35   =0,0,($Q35   /$E35   )*100)</f>
        <v>74.105780780780776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21000000</v>
      </c>
      <c r="C37" s="118"/>
      <c r="D37" s="118"/>
      <c r="E37" s="118">
        <f t="shared" ref="E37:E42" si="18">$B37      +$C37      +$D37</f>
        <v>21000000</v>
      </c>
      <c r="F37" s="119">
        <v>21000000</v>
      </c>
      <c r="G37" s="120">
        <v>21000000</v>
      </c>
      <c r="H37" s="119"/>
      <c r="I37" s="120"/>
      <c r="J37" s="119">
        <v>9297000</v>
      </c>
      <c r="K37" s="120">
        <v>9297266</v>
      </c>
      <c r="L37" s="119"/>
      <c r="M37" s="120"/>
      <c r="N37" s="119">
        <v>3345000</v>
      </c>
      <c r="O37" s="120">
        <v>3006491</v>
      </c>
      <c r="P37" s="119">
        <f t="shared" ref="P37:P42" si="19">$H37      +$J37      +$L37      +$N37</f>
        <v>12642000</v>
      </c>
      <c r="Q37" s="120">
        <f t="shared" ref="Q37:Q42" si="20">$I37      +$K37      +$M37      +$O37</f>
        <v>12303757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60.199999999999996</v>
      </c>
      <c r="U37" s="61">
        <f t="shared" ref="U37:U42" si="24">IF(($E37      =0),0,(($Q37      /$E37      )*100))</f>
        <v>58.58931904761905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21000000</v>
      </c>
      <c r="C42" s="121">
        <f>SUM(C37:C41)</f>
        <v>0</v>
      </c>
      <c r="D42" s="121"/>
      <c r="E42" s="121">
        <f t="shared" si="18"/>
        <v>21000000</v>
      </c>
      <c r="F42" s="122">
        <f t="shared" ref="F42:O42" si="25">SUM(F37:F41)</f>
        <v>21000000</v>
      </c>
      <c r="G42" s="123">
        <f t="shared" si="25"/>
        <v>21000000</v>
      </c>
      <c r="H42" s="122">
        <f t="shared" si="25"/>
        <v>0</v>
      </c>
      <c r="I42" s="123">
        <f t="shared" si="25"/>
        <v>0</v>
      </c>
      <c r="J42" s="122">
        <f t="shared" si="25"/>
        <v>9297000</v>
      </c>
      <c r="K42" s="123">
        <f t="shared" si="25"/>
        <v>9297266</v>
      </c>
      <c r="L42" s="122">
        <f t="shared" si="25"/>
        <v>0</v>
      </c>
      <c r="M42" s="123">
        <f t="shared" si="25"/>
        <v>0</v>
      </c>
      <c r="N42" s="122">
        <f t="shared" si="25"/>
        <v>3345000</v>
      </c>
      <c r="O42" s="123">
        <f t="shared" si="25"/>
        <v>3006491</v>
      </c>
      <c r="P42" s="122">
        <f t="shared" si="19"/>
        <v>12642000</v>
      </c>
      <c r="Q42" s="123">
        <f t="shared" si="20"/>
        <v>12303757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60.199999999999996</v>
      </c>
      <c r="U42" s="65">
        <f>IF((+$E37+$E40) =0,0,(Q42   /(+$E37+$E40) )*100)</f>
        <v>58.58931904761905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32675000</v>
      </c>
      <c r="C53" s="118"/>
      <c r="D53" s="118"/>
      <c r="E53" s="118">
        <f t="shared" si="26"/>
        <v>32675000</v>
      </c>
      <c r="F53" s="119">
        <v>32675000</v>
      </c>
      <c r="G53" s="120">
        <v>32675000</v>
      </c>
      <c r="H53" s="119">
        <v>3470000</v>
      </c>
      <c r="I53" s="120">
        <v>1436407</v>
      </c>
      <c r="J53" s="119">
        <v>10650000</v>
      </c>
      <c r="K53" s="120">
        <v>11975958</v>
      </c>
      <c r="L53" s="119">
        <v>2493000</v>
      </c>
      <c r="M53" s="120">
        <v>3354605</v>
      </c>
      <c r="N53" s="119">
        <v>5584000</v>
      </c>
      <c r="O53" s="120">
        <v>15223067</v>
      </c>
      <c r="P53" s="119">
        <f t="shared" si="27"/>
        <v>22197000</v>
      </c>
      <c r="Q53" s="120">
        <f t="shared" si="28"/>
        <v>31990037</v>
      </c>
      <c r="R53" s="59">
        <f t="shared" si="29"/>
        <v>123.98716405936622</v>
      </c>
      <c r="S53" s="60">
        <f t="shared" si="30"/>
        <v>353.79611012324847</v>
      </c>
      <c r="T53" s="59">
        <f t="shared" si="31"/>
        <v>67.932670237184396</v>
      </c>
      <c r="U53" s="61">
        <f t="shared" si="32"/>
        <v>97.90370925784238</v>
      </c>
      <c r="V53" s="119">
        <v>8677000</v>
      </c>
      <c r="W53" s="120">
        <v>1366000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32675000</v>
      </c>
      <c r="C55" s="121">
        <f>SUM(C44:C54)</f>
        <v>0</v>
      </c>
      <c r="D55" s="121"/>
      <c r="E55" s="121">
        <f t="shared" si="26"/>
        <v>32675000</v>
      </c>
      <c r="F55" s="122">
        <f t="shared" ref="F55:O55" si="33">SUM(F44:F54)</f>
        <v>32675000</v>
      </c>
      <c r="G55" s="123">
        <f t="shared" si="33"/>
        <v>32675000</v>
      </c>
      <c r="H55" s="122">
        <f t="shared" si="33"/>
        <v>3470000</v>
      </c>
      <c r="I55" s="123">
        <f t="shared" si="33"/>
        <v>1436407</v>
      </c>
      <c r="J55" s="122">
        <f t="shared" si="33"/>
        <v>10650000</v>
      </c>
      <c r="K55" s="123">
        <f t="shared" si="33"/>
        <v>11975958</v>
      </c>
      <c r="L55" s="122">
        <f t="shared" si="33"/>
        <v>2493000</v>
      </c>
      <c r="M55" s="123">
        <f t="shared" si="33"/>
        <v>3354605</v>
      </c>
      <c r="N55" s="122">
        <f t="shared" si="33"/>
        <v>5584000</v>
      </c>
      <c r="O55" s="123">
        <f t="shared" si="33"/>
        <v>15223067</v>
      </c>
      <c r="P55" s="122">
        <f t="shared" si="27"/>
        <v>22197000</v>
      </c>
      <c r="Q55" s="123">
        <f t="shared" si="28"/>
        <v>31990037</v>
      </c>
      <c r="R55" s="63">
        <f t="shared" si="29"/>
        <v>123.98716405936622</v>
      </c>
      <c r="S55" s="64">
        <f t="shared" si="30"/>
        <v>353.79611012324847</v>
      </c>
      <c r="T55" s="63">
        <f>IF((+$E45+$E47+$E49+$E50+$E53) =0,0,(P55   /(+$E45+$E47+$E49+$E50+$E53) )*100)</f>
        <v>67.932670237184396</v>
      </c>
      <c r="U55" s="65">
        <f>IF((+$E45+$E47+$E49+$E50+$E53) =0,0,(Q55   /(+$E45+$E47+$E49+$E50+$E53) )*100)</f>
        <v>97.90370925784238</v>
      </c>
      <c r="V55" s="122">
        <f>SUM(V44:V54)</f>
        <v>8677000</v>
      </c>
      <c r="W55" s="123">
        <f>SUM(W44:W54)</f>
        <v>1366000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72301000</v>
      </c>
      <c r="C69" s="130">
        <f>SUM(C9:C16,C19:C25,C28:C31,C34,C37:C41,C44:C54,C57:C60,C63:C67)</f>
        <v>0</v>
      </c>
      <c r="D69" s="130"/>
      <c r="E69" s="130">
        <f t="shared" si="35"/>
        <v>72301000</v>
      </c>
      <c r="F69" s="131">
        <f t="shared" ref="F69:O69" si="43">SUM(F9:F16,F19:F25,F28:F31,F34,F37:F41,F44:F54,F57:F60,F63:F67)</f>
        <v>72301000</v>
      </c>
      <c r="G69" s="132">
        <f t="shared" si="43"/>
        <v>71301000</v>
      </c>
      <c r="H69" s="131">
        <f t="shared" si="43"/>
        <v>3540000</v>
      </c>
      <c r="I69" s="132">
        <f t="shared" si="43"/>
        <v>1595864</v>
      </c>
      <c r="J69" s="131">
        <f t="shared" si="43"/>
        <v>34156000</v>
      </c>
      <c r="K69" s="132">
        <f t="shared" si="43"/>
        <v>27676080</v>
      </c>
      <c r="L69" s="131">
        <f t="shared" si="43"/>
        <v>4735000</v>
      </c>
      <c r="M69" s="132">
        <f t="shared" si="43"/>
        <v>8076932</v>
      </c>
      <c r="N69" s="131">
        <f t="shared" si="43"/>
        <v>9624000</v>
      </c>
      <c r="O69" s="132">
        <f t="shared" si="43"/>
        <v>26340351</v>
      </c>
      <c r="P69" s="131">
        <f t="shared" si="36"/>
        <v>52055000</v>
      </c>
      <c r="Q69" s="132">
        <f t="shared" si="37"/>
        <v>63689227</v>
      </c>
      <c r="R69" s="72">
        <f t="shared" si="38"/>
        <v>103.25237592397043</v>
      </c>
      <c r="S69" s="73">
        <f t="shared" si="39"/>
        <v>226.11827114552901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73.007391200684424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89.324451269968165</v>
      </c>
      <c r="V69" s="131">
        <f>SUM(V9:V16,V19:V25,V28:V31,V34,V37:V41,V44:V54,V57:V60,V63:V67)</f>
        <v>13914000</v>
      </c>
      <c r="W69" s="132">
        <f>SUM(W9:W16,W19:W25,W28:W31,W34,W37:W41,W44:W54,W57:W60,W63:W67)</f>
        <v>6603000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31704000</v>
      </c>
      <c r="C71" s="118"/>
      <c r="D71" s="118"/>
      <c r="E71" s="118">
        <f>$B71      +$C71      +$D71</f>
        <v>31704000</v>
      </c>
      <c r="F71" s="119">
        <v>31704000</v>
      </c>
      <c r="G71" s="120">
        <v>31704000</v>
      </c>
      <c r="H71" s="119">
        <v>18260000</v>
      </c>
      <c r="I71" s="120">
        <v>16879799</v>
      </c>
      <c r="J71" s="119">
        <v>9639000</v>
      </c>
      <c r="K71" s="120">
        <v>10502558</v>
      </c>
      <c r="L71" s="119">
        <v>318000</v>
      </c>
      <c r="M71" s="120">
        <v>505783</v>
      </c>
      <c r="N71" s="119">
        <v>2360000</v>
      </c>
      <c r="O71" s="120">
        <v>1555862</v>
      </c>
      <c r="P71" s="119">
        <f>$H71      +$J71      +$L71      +$N71</f>
        <v>30577000</v>
      </c>
      <c r="Q71" s="120">
        <f>$I71      +$K71      +$M71      +$O71</f>
        <v>29444002</v>
      </c>
      <c r="R71" s="59">
        <f>IF(($L71      =0),0,((($N71      -$L71      )/$L71      )*100))</f>
        <v>642.13836477987422</v>
      </c>
      <c r="S71" s="60">
        <f>IF(($M71      =0),0,((($O71      -$M71      )/$M71      )*100))</f>
        <v>207.61453034206369</v>
      </c>
      <c r="T71" s="59">
        <f>IF(($E71      =0),0,(($P71      /$E71      )*100))</f>
        <v>96.445243502397176</v>
      </c>
      <c r="U71" s="61">
        <f>IF(($E71      =0),0,(($Q71      /$E71      )*100))</f>
        <v>92.871568256371432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31704000</v>
      </c>
      <c r="C73" s="127">
        <f>SUM(C71:C72)</f>
        <v>0</v>
      </c>
      <c r="D73" s="127"/>
      <c r="E73" s="127">
        <f>$B73      +$C73      +$D73</f>
        <v>31704000</v>
      </c>
      <c r="F73" s="128">
        <f t="shared" ref="F73:O73" si="44">SUM(F71:F72)</f>
        <v>31704000</v>
      </c>
      <c r="G73" s="129">
        <f t="shared" si="44"/>
        <v>31704000</v>
      </c>
      <c r="H73" s="128">
        <f t="shared" si="44"/>
        <v>18260000</v>
      </c>
      <c r="I73" s="129">
        <f t="shared" si="44"/>
        <v>16879799</v>
      </c>
      <c r="J73" s="128">
        <f t="shared" si="44"/>
        <v>9639000</v>
      </c>
      <c r="K73" s="129">
        <f t="shared" si="44"/>
        <v>10502558</v>
      </c>
      <c r="L73" s="128">
        <f t="shared" si="44"/>
        <v>318000</v>
      </c>
      <c r="M73" s="129">
        <f t="shared" si="44"/>
        <v>505783</v>
      </c>
      <c r="N73" s="128">
        <f t="shared" si="44"/>
        <v>2360000</v>
      </c>
      <c r="O73" s="129">
        <f t="shared" si="44"/>
        <v>1555862</v>
      </c>
      <c r="P73" s="128">
        <f>$H73      +$J73      +$L73      +$N73</f>
        <v>30577000</v>
      </c>
      <c r="Q73" s="129">
        <f>$I73      +$K73      +$M73      +$O73</f>
        <v>29444002</v>
      </c>
      <c r="R73" s="68">
        <f>IF(($L73      =0),0,((($N73      -$L73      )/$L73      )*100))</f>
        <v>642.13836477987422</v>
      </c>
      <c r="S73" s="69">
        <f>IF(($M73      =0),0,((($O73      -$M73      )/$M73      )*100))</f>
        <v>207.61453034206369</v>
      </c>
      <c r="T73" s="68">
        <f>IF(($E71      =0),0,(($P71      /$E71      )*100))</f>
        <v>96.445243502397176</v>
      </c>
      <c r="U73" s="70">
        <f>IF($E71   =0,0,($Q71   /$E71 )*100)</f>
        <v>92.871568256371432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31704000</v>
      </c>
      <c r="C74" s="130">
        <f>SUM(C71:C72)</f>
        <v>0</v>
      </c>
      <c r="D74" s="130"/>
      <c r="E74" s="130">
        <f>$B74      +$C74      +$D74</f>
        <v>31704000</v>
      </c>
      <c r="F74" s="131">
        <f t="shared" ref="F74:O74" si="45">SUM(F71:F72)</f>
        <v>31704000</v>
      </c>
      <c r="G74" s="132">
        <f t="shared" si="45"/>
        <v>31704000</v>
      </c>
      <c r="H74" s="131">
        <f t="shared" si="45"/>
        <v>18260000</v>
      </c>
      <c r="I74" s="132">
        <f t="shared" si="45"/>
        <v>16879799</v>
      </c>
      <c r="J74" s="131">
        <f t="shared" si="45"/>
        <v>9639000</v>
      </c>
      <c r="K74" s="132">
        <f t="shared" si="45"/>
        <v>10502558</v>
      </c>
      <c r="L74" s="131">
        <f t="shared" si="45"/>
        <v>318000</v>
      </c>
      <c r="M74" s="132">
        <f t="shared" si="45"/>
        <v>505783</v>
      </c>
      <c r="N74" s="131">
        <f t="shared" si="45"/>
        <v>2360000</v>
      </c>
      <c r="O74" s="132">
        <f t="shared" si="45"/>
        <v>1555862</v>
      </c>
      <c r="P74" s="131">
        <f>$H74      +$J74      +$L74      +$N74</f>
        <v>30577000</v>
      </c>
      <c r="Q74" s="132">
        <f>$I74      +$K74      +$M74      +$O74</f>
        <v>29444002</v>
      </c>
      <c r="R74" s="72">
        <f>IF(($L74      =0),0,((($N74      -$L74      )/$L74      )*100))</f>
        <v>642.13836477987422</v>
      </c>
      <c r="S74" s="73">
        <f>IF(($M74      =0),0,((($O74      -$M74      )/$M74      )*100))</f>
        <v>207.61453034206369</v>
      </c>
      <c r="T74" s="72">
        <f>IF(($E71      =0),0,(($P71      /$E71      )*100))</f>
        <v>96.445243502397176</v>
      </c>
      <c r="U74" s="76">
        <f>IF($E71   =0,0,($Q71   /$E71 )*100)</f>
        <v>92.871568256371432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104005000</v>
      </c>
      <c r="C75" s="130">
        <f>SUM(C9:C16,C19:C25,C28:C31,C34,C37:C41,C44:C54,C57:C60,C63:C67,C71:C72)</f>
        <v>0</v>
      </c>
      <c r="D75" s="130"/>
      <c r="E75" s="130">
        <f>$B75      +$C75      +$D75</f>
        <v>104005000</v>
      </c>
      <c r="F75" s="131">
        <f t="shared" ref="F75:O75" si="46">SUM(F9:F16,F19:F25,F28:F31,F34,F37:F41,F44:F54,F57:F60,F63:F67,F71:F72)</f>
        <v>104005000</v>
      </c>
      <c r="G75" s="132">
        <f t="shared" si="46"/>
        <v>103005000</v>
      </c>
      <c r="H75" s="131">
        <f t="shared" si="46"/>
        <v>21800000</v>
      </c>
      <c r="I75" s="132">
        <f t="shared" si="46"/>
        <v>18475663</v>
      </c>
      <c r="J75" s="131">
        <f t="shared" si="46"/>
        <v>43795000</v>
      </c>
      <c r="K75" s="132">
        <f t="shared" si="46"/>
        <v>38178638</v>
      </c>
      <c r="L75" s="131">
        <f t="shared" si="46"/>
        <v>5053000</v>
      </c>
      <c r="M75" s="132">
        <f t="shared" si="46"/>
        <v>8582715</v>
      </c>
      <c r="N75" s="131">
        <f t="shared" si="46"/>
        <v>11984000</v>
      </c>
      <c r="O75" s="132">
        <f t="shared" si="46"/>
        <v>27896213</v>
      </c>
      <c r="P75" s="131">
        <f>$H75      +$J75      +$L75      +$N75</f>
        <v>82632000</v>
      </c>
      <c r="Q75" s="132">
        <f>$I75      +$K75      +$M75      +$O75</f>
        <v>93133229</v>
      </c>
      <c r="R75" s="72">
        <f>IF(($L75      =0),0,((($N75      -$L75      )/$L75      )*100))</f>
        <v>137.16603997625174</v>
      </c>
      <c r="S75" s="73">
        <f>IF(($M75      =0),0,((($O75      -$M75      )/$M75      )*100))</f>
        <v>225.02783792774198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80.221348478229217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90.416221542643555</v>
      </c>
      <c r="V75" s="131">
        <f>SUM(V9:V16,V19:V25,V28:V31,V34,V37:V41,V44:V54,V57:V60,V63:V67,V71:V72)</f>
        <v>13914000</v>
      </c>
      <c r="W75" s="132">
        <f>SUM(W9:W16,W19:W25,W28:W31,W34,W37:W41,W44:W54,W57:W60,W63:W67,W71:W72)</f>
        <v>6603000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zsWd+nGfa01ZqjrRVTdMJe0bH3kiA9urltGRuS/N5frImResWQvb8NVFMAAyIwf/SopPdef85w3MyAPe+D3bHA==" saltValue="VVefb/WtnTUvTV3HjNqWY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1500000</v>
      </c>
      <c r="C10" s="118"/>
      <c r="D10" s="118"/>
      <c r="E10" s="118">
        <f t="shared" ref="E10:E17" si="0">$B10      +$C10      +$D10</f>
        <v>1500000</v>
      </c>
      <c r="F10" s="119">
        <v>1500000</v>
      </c>
      <c r="G10" s="120">
        <v>1500000</v>
      </c>
      <c r="H10" s="119">
        <v>169000</v>
      </c>
      <c r="I10" s="120">
        <v>169946</v>
      </c>
      <c r="J10" s="119">
        <v>366000</v>
      </c>
      <c r="K10" s="120">
        <v>366622</v>
      </c>
      <c r="L10" s="119">
        <v>204000</v>
      </c>
      <c r="M10" s="120">
        <v>204238</v>
      </c>
      <c r="N10" s="119">
        <v>141000</v>
      </c>
      <c r="O10" s="120">
        <v>141825</v>
      </c>
      <c r="P10" s="119">
        <f t="shared" ref="P10:P17" si="1">$H10      +$J10      +$L10      +$N10</f>
        <v>880000</v>
      </c>
      <c r="Q10" s="120">
        <f t="shared" ref="Q10:Q17" si="2">$I10      +$K10      +$M10      +$O10</f>
        <v>882631</v>
      </c>
      <c r="R10" s="59">
        <f t="shared" ref="R10:R17" si="3">IF(($L10      =0),0,((($N10      -$L10      )/$L10      )*100))</f>
        <v>-30.882352941176471</v>
      </c>
      <c r="S10" s="60">
        <f t="shared" ref="S10:S17" si="4">IF(($M10      =0),0,((($O10      -$M10      )/$M10      )*100))</f>
        <v>-30.558955728121113</v>
      </c>
      <c r="T10" s="59">
        <f t="shared" ref="T10:T17" si="5">IF(($E10      =0),0,(($P10      /$E10      )*100))</f>
        <v>58.666666666666664</v>
      </c>
      <c r="U10" s="61">
        <f t="shared" ref="U10:U17" si="6">IF(($E10      =0),0,(($Q10      /$E10      )*100))</f>
        <v>58.842066666666668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1500000</v>
      </c>
      <c r="C17" s="121">
        <f>SUM(C9:C16)</f>
        <v>0</v>
      </c>
      <c r="D17" s="121"/>
      <c r="E17" s="121">
        <f t="shared" si="0"/>
        <v>1500000</v>
      </c>
      <c r="F17" s="122">
        <f t="shared" ref="F17:O17" si="7">SUM(F9:F16)</f>
        <v>1500000</v>
      </c>
      <c r="G17" s="123">
        <f t="shared" si="7"/>
        <v>1500000</v>
      </c>
      <c r="H17" s="122">
        <f t="shared" si="7"/>
        <v>169000</v>
      </c>
      <c r="I17" s="123">
        <f t="shared" si="7"/>
        <v>169946</v>
      </c>
      <c r="J17" s="122">
        <f t="shared" si="7"/>
        <v>366000</v>
      </c>
      <c r="K17" s="123">
        <f t="shared" si="7"/>
        <v>366622</v>
      </c>
      <c r="L17" s="122">
        <f t="shared" si="7"/>
        <v>204000</v>
      </c>
      <c r="M17" s="123">
        <f t="shared" si="7"/>
        <v>204238</v>
      </c>
      <c r="N17" s="122">
        <f t="shared" si="7"/>
        <v>141000</v>
      </c>
      <c r="O17" s="123">
        <f t="shared" si="7"/>
        <v>141825</v>
      </c>
      <c r="P17" s="122">
        <f t="shared" si="1"/>
        <v>880000</v>
      </c>
      <c r="Q17" s="123">
        <f t="shared" si="2"/>
        <v>882631</v>
      </c>
      <c r="R17" s="63">
        <f t="shared" si="3"/>
        <v>-30.882352941176471</v>
      </c>
      <c r="S17" s="64">
        <f t="shared" si="4"/>
        <v>-30.558955728121113</v>
      </c>
      <c r="T17" s="63">
        <f>IF((SUM($E9:$E14))=0,0,(P17/(SUM($E9:$E14))*100))</f>
        <v>58.666666666666664</v>
      </c>
      <c r="U17" s="65">
        <f>IF((SUM($E9:$E14))=0,0,(Q17/(SUM($E9:$E14))*100))</f>
        <v>58.842066666666668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2856000</v>
      </c>
      <c r="C31" s="118"/>
      <c r="D31" s="118"/>
      <c r="E31" s="118">
        <f>$B31      +$C31      +$D31</f>
        <v>2856000</v>
      </c>
      <c r="F31" s="119">
        <v>2856000</v>
      </c>
      <c r="G31" s="120">
        <v>2856000</v>
      </c>
      <c r="H31" s="119">
        <v>329000</v>
      </c>
      <c r="I31" s="120">
        <v>329073</v>
      </c>
      <c r="J31" s="119">
        <v>1041000</v>
      </c>
      <c r="K31" s="120">
        <v>1040656</v>
      </c>
      <c r="L31" s="119">
        <v>539000</v>
      </c>
      <c r="M31" s="120">
        <v>538389</v>
      </c>
      <c r="N31" s="119">
        <v>827000</v>
      </c>
      <c r="O31" s="120">
        <v>827516</v>
      </c>
      <c r="P31" s="119">
        <f>$H31      +$J31      +$L31      +$N31</f>
        <v>2736000</v>
      </c>
      <c r="Q31" s="120">
        <f>$I31      +$K31      +$M31      +$O31</f>
        <v>2735634</v>
      </c>
      <c r="R31" s="59">
        <f>IF(($L31      =0),0,((($N31      -$L31      )/$L31      )*100))</f>
        <v>53.432282003710576</v>
      </c>
      <c r="S31" s="60">
        <f>IF(($M31      =0),0,((($O31      -$M31      )/$M31      )*100))</f>
        <v>53.702248745795323</v>
      </c>
      <c r="T31" s="59">
        <f>IF(($E31      =0),0,(($P31      /$E31      )*100))</f>
        <v>95.798319327731093</v>
      </c>
      <c r="U31" s="61">
        <f>IF(($E31      =0),0,(($Q31      /$E31      )*100))</f>
        <v>95.785504201680666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2856000</v>
      </c>
      <c r="C32" s="121">
        <f>SUM(C28:C31)</f>
        <v>0</v>
      </c>
      <c r="D32" s="121"/>
      <c r="E32" s="121">
        <f>$B32      +$C32      +$D32</f>
        <v>2856000</v>
      </c>
      <c r="F32" s="122">
        <f t="shared" ref="F32:O32" si="16">SUM(F28:F31)</f>
        <v>2856000</v>
      </c>
      <c r="G32" s="123">
        <f t="shared" si="16"/>
        <v>2856000</v>
      </c>
      <c r="H32" s="122">
        <f t="shared" si="16"/>
        <v>329000</v>
      </c>
      <c r="I32" s="123">
        <f t="shared" si="16"/>
        <v>329073</v>
      </c>
      <c r="J32" s="122">
        <f t="shared" si="16"/>
        <v>1041000</v>
      </c>
      <c r="K32" s="123">
        <f t="shared" si="16"/>
        <v>1040656</v>
      </c>
      <c r="L32" s="122">
        <f t="shared" si="16"/>
        <v>539000</v>
      </c>
      <c r="M32" s="123">
        <f t="shared" si="16"/>
        <v>538389</v>
      </c>
      <c r="N32" s="122">
        <f t="shared" si="16"/>
        <v>827000</v>
      </c>
      <c r="O32" s="123">
        <f t="shared" si="16"/>
        <v>827516</v>
      </c>
      <c r="P32" s="122">
        <f>$H32      +$J32      +$L32      +$N32</f>
        <v>2736000</v>
      </c>
      <c r="Q32" s="123">
        <f>$I32      +$K32      +$M32      +$O32</f>
        <v>2735634</v>
      </c>
      <c r="R32" s="63">
        <f>IF(($L32      =0),0,((($N32      -$L32      )/$L32      )*100))</f>
        <v>53.432282003710576</v>
      </c>
      <c r="S32" s="64">
        <f>IF(($M32      =0),0,((($O32      -$M32      )/$M32      )*100))</f>
        <v>53.702248745795323</v>
      </c>
      <c r="T32" s="63">
        <f>IF($E32   =0,0,($P32   /$E32   )*100)</f>
        <v>95.798319327731093</v>
      </c>
      <c r="U32" s="65">
        <f>IF($E32   =0,0,($Q32   /$E32   )*100)</f>
        <v>95.785504201680666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1884000</v>
      </c>
      <c r="C34" s="118"/>
      <c r="D34" s="118"/>
      <c r="E34" s="118">
        <f>$B34      +$C34      +$D34</f>
        <v>1884000</v>
      </c>
      <c r="F34" s="119">
        <v>1884000</v>
      </c>
      <c r="G34" s="120">
        <v>1884000</v>
      </c>
      <c r="H34" s="119">
        <v>111000</v>
      </c>
      <c r="I34" s="120">
        <v>230300</v>
      </c>
      <c r="J34" s="119">
        <v>474000</v>
      </c>
      <c r="K34" s="120">
        <v>472987</v>
      </c>
      <c r="L34" s="119">
        <v>276000</v>
      </c>
      <c r="M34" s="120">
        <v>545544</v>
      </c>
      <c r="N34" s="119">
        <v>224000</v>
      </c>
      <c r="O34" s="120">
        <v>596700</v>
      </c>
      <c r="P34" s="119">
        <f>$H34      +$J34      +$L34      +$N34</f>
        <v>1085000</v>
      </c>
      <c r="Q34" s="120">
        <f>$I34      +$K34      +$M34      +$O34</f>
        <v>1845531</v>
      </c>
      <c r="R34" s="59">
        <f>IF(($L34      =0),0,((($N34      -$L34      )/$L34      )*100))</f>
        <v>-18.840579710144929</v>
      </c>
      <c r="S34" s="60">
        <f>IF(($M34      =0),0,((($O34      -$M34      )/$M34      )*100))</f>
        <v>9.3770621618054637</v>
      </c>
      <c r="T34" s="59">
        <f>IF(($E34      =0),0,(($P34      /$E34      )*100))</f>
        <v>57.590233545647564</v>
      </c>
      <c r="U34" s="61">
        <f>IF(($E34      =0),0,(($Q34      /$E34      )*100))</f>
        <v>97.958121019108276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1884000</v>
      </c>
      <c r="C35" s="121">
        <f>C34</f>
        <v>0</v>
      </c>
      <c r="D35" s="121"/>
      <c r="E35" s="121">
        <f>$B35      +$C35      +$D35</f>
        <v>1884000</v>
      </c>
      <c r="F35" s="122">
        <f t="shared" ref="F35:O35" si="17">F34</f>
        <v>1884000</v>
      </c>
      <c r="G35" s="123">
        <f t="shared" si="17"/>
        <v>1884000</v>
      </c>
      <c r="H35" s="122">
        <f t="shared" si="17"/>
        <v>111000</v>
      </c>
      <c r="I35" s="123">
        <f t="shared" si="17"/>
        <v>230300</v>
      </c>
      <c r="J35" s="122">
        <f t="shared" si="17"/>
        <v>474000</v>
      </c>
      <c r="K35" s="123">
        <f t="shared" si="17"/>
        <v>472987</v>
      </c>
      <c r="L35" s="122">
        <f t="shared" si="17"/>
        <v>276000</v>
      </c>
      <c r="M35" s="123">
        <f t="shared" si="17"/>
        <v>545544</v>
      </c>
      <c r="N35" s="122">
        <f t="shared" si="17"/>
        <v>224000</v>
      </c>
      <c r="O35" s="123">
        <f t="shared" si="17"/>
        <v>596700</v>
      </c>
      <c r="P35" s="122">
        <f>$H35      +$J35      +$L35      +$N35</f>
        <v>1085000</v>
      </c>
      <c r="Q35" s="123">
        <f>$I35      +$K35      +$M35      +$O35</f>
        <v>1845531</v>
      </c>
      <c r="R35" s="63">
        <f>IF(($L35      =0),0,((($N35      -$L35      )/$L35      )*100))</f>
        <v>-18.840579710144929</v>
      </c>
      <c r="S35" s="64">
        <f>IF(($M35      =0),0,((($O35      -$M35      )/$M35      )*100))</f>
        <v>9.3770621618054637</v>
      </c>
      <c r="T35" s="63">
        <f>IF($E35   =0,0,($P35   /$E35   )*100)</f>
        <v>57.590233545647564</v>
      </c>
      <c r="U35" s="65">
        <f>IF($E35   =0,0,($Q35   /$E35   )*100)</f>
        <v>97.958121019108276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/>
      <c r="I40" s="120"/>
      <c r="J40" s="119">
        <v>1583000</v>
      </c>
      <c r="K40" s="120">
        <v>1376870</v>
      </c>
      <c r="L40" s="119">
        <v>2312000</v>
      </c>
      <c r="M40" s="120">
        <v>2520867</v>
      </c>
      <c r="N40" s="119">
        <v>1105000</v>
      </c>
      <c r="O40" s="120">
        <v>958490</v>
      </c>
      <c r="P40" s="119">
        <f t="shared" si="19"/>
        <v>5000000</v>
      </c>
      <c r="Q40" s="120">
        <f t="shared" si="20"/>
        <v>4856227</v>
      </c>
      <c r="R40" s="59">
        <f t="shared" si="21"/>
        <v>-52.205882352941181</v>
      </c>
      <c r="S40" s="60">
        <f t="shared" si="22"/>
        <v>-61.977763999449401</v>
      </c>
      <c r="T40" s="59">
        <f t="shared" si="23"/>
        <v>100</v>
      </c>
      <c r="U40" s="61">
        <f t="shared" si="24"/>
        <v>97.12454000000001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5000000</v>
      </c>
      <c r="C42" s="121">
        <f>SUM(C37:C41)</f>
        <v>0</v>
      </c>
      <c r="D42" s="121"/>
      <c r="E42" s="121">
        <f t="shared" si="18"/>
        <v>5000000</v>
      </c>
      <c r="F42" s="122">
        <f t="shared" ref="F42:O42" si="25">SUM(F37:F41)</f>
        <v>5000000</v>
      </c>
      <c r="G42" s="123">
        <f t="shared" si="25"/>
        <v>5000000</v>
      </c>
      <c r="H42" s="122">
        <f t="shared" si="25"/>
        <v>0</v>
      </c>
      <c r="I42" s="123">
        <f t="shared" si="25"/>
        <v>0</v>
      </c>
      <c r="J42" s="122">
        <f t="shared" si="25"/>
        <v>1583000</v>
      </c>
      <c r="K42" s="123">
        <f t="shared" si="25"/>
        <v>1376870</v>
      </c>
      <c r="L42" s="122">
        <f t="shared" si="25"/>
        <v>2312000</v>
      </c>
      <c r="M42" s="123">
        <f t="shared" si="25"/>
        <v>2520867</v>
      </c>
      <c r="N42" s="122">
        <f t="shared" si="25"/>
        <v>1105000</v>
      </c>
      <c r="O42" s="123">
        <f t="shared" si="25"/>
        <v>958490</v>
      </c>
      <c r="P42" s="122">
        <f t="shared" si="19"/>
        <v>5000000</v>
      </c>
      <c r="Q42" s="123">
        <f t="shared" si="20"/>
        <v>4856227</v>
      </c>
      <c r="R42" s="63">
        <f t="shared" si="21"/>
        <v>-52.205882352941181</v>
      </c>
      <c r="S42" s="64">
        <f t="shared" si="22"/>
        <v>-61.977763999449401</v>
      </c>
      <c r="T42" s="63">
        <f>IF((+$E37+$E40) =0,0,(P42   /(+$E37+$E40) )*100)</f>
        <v>100</v>
      </c>
      <c r="U42" s="65">
        <f>IF((+$E37+$E40) =0,0,(Q42   /(+$E37+$E40) )*100)</f>
        <v>97.12454000000001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11240000</v>
      </c>
      <c r="C69" s="130">
        <f>SUM(C9:C16,C19:C25,C28:C31,C34,C37:C41,C44:C54,C57:C60,C63:C67)</f>
        <v>0</v>
      </c>
      <c r="D69" s="130"/>
      <c r="E69" s="130">
        <f t="shared" si="35"/>
        <v>11240000</v>
      </c>
      <c r="F69" s="131">
        <f t="shared" ref="F69:O69" si="43">SUM(F9:F16,F19:F25,F28:F31,F34,F37:F41,F44:F54,F57:F60,F63:F67)</f>
        <v>11240000</v>
      </c>
      <c r="G69" s="132">
        <f t="shared" si="43"/>
        <v>11240000</v>
      </c>
      <c r="H69" s="131">
        <f t="shared" si="43"/>
        <v>609000</v>
      </c>
      <c r="I69" s="132">
        <f t="shared" si="43"/>
        <v>729319</v>
      </c>
      <c r="J69" s="131">
        <f t="shared" si="43"/>
        <v>3464000</v>
      </c>
      <c r="K69" s="132">
        <f t="shared" si="43"/>
        <v>3257135</v>
      </c>
      <c r="L69" s="131">
        <f t="shared" si="43"/>
        <v>3331000</v>
      </c>
      <c r="M69" s="132">
        <f t="shared" si="43"/>
        <v>3809038</v>
      </c>
      <c r="N69" s="131">
        <f t="shared" si="43"/>
        <v>2297000</v>
      </c>
      <c r="O69" s="132">
        <f t="shared" si="43"/>
        <v>2524531</v>
      </c>
      <c r="P69" s="131">
        <f t="shared" si="36"/>
        <v>9701000</v>
      </c>
      <c r="Q69" s="132">
        <f t="shared" si="37"/>
        <v>10320023</v>
      </c>
      <c r="R69" s="72">
        <f t="shared" si="38"/>
        <v>-31.041729210447311</v>
      </c>
      <c r="S69" s="73">
        <f t="shared" si="39"/>
        <v>-33.722609225741515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86.307829181494668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91.81515124555159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11240000</v>
      </c>
      <c r="C75" s="130">
        <f>SUM(C9:C16,C19:C25,C28:C31,C34,C37:C41,C44:C54,C57:C60,C63:C67,C71:C72)</f>
        <v>0</v>
      </c>
      <c r="D75" s="130"/>
      <c r="E75" s="130">
        <f>$B75      +$C75      +$D75</f>
        <v>11240000</v>
      </c>
      <c r="F75" s="131">
        <f t="shared" ref="F75:O75" si="46">SUM(F9:F16,F19:F25,F28:F31,F34,F37:F41,F44:F54,F57:F60,F63:F67,F71:F72)</f>
        <v>11240000</v>
      </c>
      <c r="G75" s="132">
        <f t="shared" si="46"/>
        <v>11240000</v>
      </c>
      <c r="H75" s="131">
        <f t="shared" si="46"/>
        <v>609000</v>
      </c>
      <c r="I75" s="132">
        <f t="shared" si="46"/>
        <v>729319</v>
      </c>
      <c r="J75" s="131">
        <f t="shared" si="46"/>
        <v>3464000</v>
      </c>
      <c r="K75" s="132">
        <f t="shared" si="46"/>
        <v>3257135</v>
      </c>
      <c r="L75" s="131">
        <f t="shared" si="46"/>
        <v>3331000</v>
      </c>
      <c r="M75" s="132">
        <f t="shared" si="46"/>
        <v>3809038</v>
      </c>
      <c r="N75" s="131">
        <f t="shared" si="46"/>
        <v>2297000</v>
      </c>
      <c r="O75" s="132">
        <f t="shared" si="46"/>
        <v>2524531</v>
      </c>
      <c r="P75" s="131">
        <f>$H75      +$J75      +$L75      +$N75</f>
        <v>9701000</v>
      </c>
      <c r="Q75" s="132">
        <f>$I75      +$K75      +$M75      +$O75</f>
        <v>10320023</v>
      </c>
      <c r="R75" s="72">
        <f>IF(($L75      =0),0,((($N75      -$L75      )/$L75      )*100))</f>
        <v>-31.041729210447311</v>
      </c>
      <c r="S75" s="73">
        <f>IF(($M75      =0),0,((($O75      -$M75      )/$M75      )*100))</f>
        <v>-33.722609225741515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86.307829181494668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91.81515124555159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3Idrr/EGZNOitzzc/kF84t+GTgiZZiSMW9aTw5w+8eAebW7vvPabpUu0ntleJViayOxERUxgh/UOP49mPC29A==" saltValue="pG8kEuZUfHF7JIBpU/JGw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299000</v>
      </c>
      <c r="I10" s="120">
        <v>299065</v>
      </c>
      <c r="J10" s="119">
        <v>54000</v>
      </c>
      <c r="K10" s="120">
        <v>53319</v>
      </c>
      <c r="L10" s="119">
        <v>112000</v>
      </c>
      <c r="M10" s="120">
        <v>112271</v>
      </c>
      <c r="N10" s="119">
        <v>1435000</v>
      </c>
      <c r="O10" s="120">
        <v>1308950</v>
      </c>
      <c r="P10" s="119">
        <f t="shared" ref="P10:P17" si="1">$H10      +$J10      +$L10      +$N10</f>
        <v>1900000</v>
      </c>
      <c r="Q10" s="120">
        <f t="shared" ref="Q10:Q17" si="2">$I10      +$K10      +$M10      +$O10</f>
        <v>1773605</v>
      </c>
      <c r="R10" s="59">
        <f t="shared" ref="R10:R17" si="3">IF(($L10      =0),0,((($N10      -$L10      )/$L10      )*100))</f>
        <v>1181.25</v>
      </c>
      <c r="S10" s="60">
        <f t="shared" ref="S10:S17" si="4">IF(($M10      =0),0,((($O10      -$M10      )/$M10      )*100))</f>
        <v>1065.8843334431867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93.347631578947372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62114000</v>
      </c>
      <c r="C14" s="118"/>
      <c r="D14" s="118"/>
      <c r="E14" s="118">
        <f t="shared" si="0"/>
        <v>62114000</v>
      </c>
      <c r="F14" s="119">
        <v>62114000</v>
      </c>
      <c r="G14" s="120">
        <v>62114000</v>
      </c>
      <c r="H14" s="119">
        <v>20081000</v>
      </c>
      <c r="I14" s="120">
        <v>20085936</v>
      </c>
      <c r="J14" s="119">
        <v>34033000</v>
      </c>
      <c r="K14" s="120">
        <v>28174795</v>
      </c>
      <c r="L14" s="119"/>
      <c r="M14" s="120">
        <v>26006381</v>
      </c>
      <c r="N14" s="119">
        <v>8000000</v>
      </c>
      <c r="O14" s="120">
        <v>11839887</v>
      </c>
      <c r="P14" s="119">
        <f t="shared" si="1"/>
        <v>62114000</v>
      </c>
      <c r="Q14" s="120">
        <f t="shared" si="2"/>
        <v>86106999</v>
      </c>
      <c r="R14" s="59">
        <f t="shared" si="3"/>
        <v>0</v>
      </c>
      <c r="S14" s="60">
        <f t="shared" si="4"/>
        <v>-54.473146417411947</v>
      </c>
      <c r="T14" s="59">
        <f t="shared" si="5"/>
        <v>100</v>
      </c>
      <c r="U14" s="61">
        <f t="shared" si="6"/>
        <v>138.62736098142125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2000000</v>
      </c>
      <c r="C15" s="118"/>
      <c r="D15" s="118"/>
      <c r="E15" s="118">
        <f t="shared" si="0"/>
        <v>2000000</v>
      </c>
      <c r="F15" s="119">
        <v>2000000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47000000</v>
      </c>
      <c r="C16" s="118">
        <v>53000000</v>
      </c>
      <c r="D16" s="118"/>
      <c r="E16" s="118">
        <f t="shared" si="0"/>
        <v>100000000</v>
      </c>
      <c r="F16" s="119">
        <v>100000000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113014000</v>
      </c>
      <c r="C17" s="121">
        <f>SUM(C9:C16)</f>
        <v>53000000</v>
      </c>
      <c r="D17" s="121"/>
      <c r="E17" s="121">
        <f t="shared" si="0"/>
        <v>166014000</v>
      </c>
      <c r="F17" s="122">
        <f t="shared" ref="F17:O17" si="7">SUM(F9:F16)</f>
        <v>166014000</v>
      </c>
      <c r="G17" s="123">
        <f t="shared" si="7"/>
        <v>64014000</v>
      </c>
      <c r="H17" s="122">
        <f t="shared" si="7"/>
        <v>20380000</v>
      </c>
      <c r="I17" s="123">
        <f t="shared" si="7"/>
        <v>20385001</v>
      </c>
      <c r="J17" s="122">
        <f t="shared" si="7"/>
        <v>34087000</v>
      </c>
      <c r="K17" s="123">
        <f t="shared" si="7"/>
        <v>28228114</v>
      </c>
      <c r="L17" s="122">
        <f t="shared" si="7"/>
        <v>112000</v>
      </c>
      <c r="M17" s="123">
        <f t="shared" si="7"/>
        <v>26118652</v>
      </c>
      <c r="N17" s="122">
        <f t="shared" si="7"/>
        <v>9435000</v>
      </c>
      <c r="O17" s="123">
        <f t="shared" si="7"/>
        <v>13148837</v>
      </c>
      <c r="P17" s="122">
        <f t="shared" si="1"/>
        <v>64014000</v>
      </c>
      <c r="Q17" s="123">
        <f t="shared" si="2"/>
        <v>87880604</v>
      </c>
      <c r="R17" s="63">
        <f t="shared" si="3"/>
        <v>8324.1071428571431</v>
      </c>
      <c r="S17" s="64">
        <f t="shared" si="4"/>
        <v>-49.657290889284795</v>
      </c>
      <c r="T17" s="63">
        <f>IF((SUM($E9:$E14))=0,0,(P17/(SUM($E9:$E14))*100))</f>
        <v>100</v>
      </c>
      <c r="U17" s="65">
        <f>IF((SUM($E9:$E14))=0,0,(Q17/(SUM($E9:$E14))*100))</f>
        <v>137.28341300340549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>
        <v>154895000</v>
      </c>
      <c r="C19" s="118"/>
      <c r="D19" s="118"/>
      <c r="E19" s="118">
        <f t="shared" ref="E19:E26" si="8">$B19      +$C19      +$D19</f>
        <v>154895000</v>
      </c>
      <c r="F19" s="119">
        <v>154895000</v>
      </c>
      <c r="G19" s="120">
        <v>154895000</v>
      </c>
      <c r="H19" s="119">
        <v>32601000</v>
      </c>
      <c r="I19" s="120">
        <v>32601760</v>
      </c>
      <c r="J19" s="119">
        <v>48675000</v>
      </c>
      <c r="K19" s="120">
        <v>48675298</v>
      </c>
      <c r="L19" s="119">
        <v>43308000</v>
      </c>
      <c r="M19" s="120">
        <v>43309009</v>
      </c>
      <c r="N19" s="119">
        <v>30311000</v>
      </c>
      <c r="O19" s="120">
        <v>30308932</v>
      </c>
      <c r="P19" s="119">
        <f t="shared" ref="P19:P26" si="9">$H19      +$J19      +$L19      +$N19</f>
        <v>154895000</v>
      </c>
      <c r="Q19" s="120">
        <f t="shared" ref="Q19:Q26" si="10">$I19      +$K19      +$M19      +$O19</f>
        <v>154894999</v>
      </c>
      <c r="R19" s="59">
        <f t="shared" ref="R19:R26" si="11">IF(($L19      =0),0,((($N19      -$L19      )/$L19      )*100))</f>
        <v>-30.010621594162739</v>
      </c>
      <c r="S19" s="60">
        <f t="shared" ref="S19:S26" si="12">IF(($M19      =0),0,((($O19      -$M19      )/$M19      )*100))</f>
        <v>-30.017027173260878</v>
      </c>
      <c r="T19" s="59">
        <f t="shared" ref="T19:T26" si="13">IF(($E19      =0),0,(($P19      /$E19      )*100))</f>
        <v>100</v>
      </c>
      <c r="U19" s="61">
        <f t="shared" ref="U19:U26" si="14">IF(($E19      =0),0,(($Q19      /$E19      )*100))</f>
        <v>99.999999354401368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154895000</v>
      </c>
      <c r="C26" s="121">
        <f>SUM(C19:C25)</f>
        <v>0</v>
      </c>
      <c r="D26" s="121"/>
      <c r="E26" s="121">
        <f t="shared" si="8"/>
        <v>154895000</v>
      </c>
      <c r="F26" s="122">
        <f t="shared" ref="F26:O26" si="15">SUM(F19:F25)</f>
        <v>154895000</v>
      </c>
      <c r="G26" s="123">
        <f t="shared" si="15"/>
        <v>154895000</v>
      </c>
      <c r="H26" s="122">
        <f t="shared" si="15"/>
        <v>32601000</v>
      </c>
      <c r="I26" s="123">
        <f t="shared" si="15"/>
        <v>32601760</v>
      </c>
      <c r="J26" s="122">
        <f t="shared" si="15"/>
        <v>48675000</v>
      </c>
      <c r="K26" s="123">
        <f t="shared" si="15"/>
        <v>48675298</v>
      </c>
      <c r="L26" s="122">
        <f t="shared" si="15"/>
        <v>43308000</v>
      </c>
      <c r="M26" s="123">
        <f t="shared" si="15"/>
        <v>43309009</v>
      </c>
      <c r="N26" s="122">
        <f t="shared" si="15"/>
        <v>30311000</v>
      </c>
      <c r="O26" s="123">
        <f t="shared" si="15"/>
        <v>30308932</v>
      </c>
      <c r="P26" s="122">
        <f t="shared" si="9"/>
        <v>154895000</v>
      </c>
      <c r="Q26" s="123">
        <f t="shared" si="10"/>
        <v>154894999</v>
      </c>
      <c r="R26" s="63">
        <f t="shared" si="11"/>
        <v>-30.010621594162739</v>
      </c>
      <c r="S26" s="64">
        <f t="shared" si="12"/>
        <v>-30.017027173260878</v>
      </c>
      <c r="T26" s="63">
        <f>IF(($E26-$E21-$E25)   =0,0,($P26   /($E26-$E21-$E25)   )*100)</f>
        <v>100</v>
      </c>
      <c r="U26" s="65">
        <f>IF(($E26-$E21-$E25)   =0,0,($Q26   /($E26-$E21-$E25)   )*100)</f>
        <v>99.999999354401368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2049000</v>
      </c>
      <c r="C34" s="118"/>
      <c r="D34" s="118"/>
      <c r="E34" s="118">
        <f>$B34      +$C34      +$D34</f>
        <v>2049000</v>
      </c>
      <c r="F34" s="119">
        <v>2049000</v>
      </c>
      <c r="G34" s="120">
        <v>1127000</v>
      </c>
      <c r="H34" s="119"/>
      <c r="I34" s="120"/>
      <c r="J34" s="119">
        <v>578000</v>
      </c>
      <c r="K34" s="120">
        <v>577640</v>
      </c>
      <c r="L34" s="119">
        <v>549000</v>
      </c>
      <c r="M34" s="120">
        <v>610308</v>
      </c>
      <c r="N34" s="119"/>
      <c r="O34" s="120">
        <v>816559</v>
      </c>
      <c r="P34" s="119">
        <f>$H34      +$J34      +$L34      +$N34</f>
        <v>1127000</v>
      </c>
      <c r="Q34" s="120">
        <f>$I34      +$K34      +$M34      +$O34</f>
        <v>2004507</v>
      </c>
      <c r="R34" s="59">
        <f>IF(($L34      =0),0,((($N34      -$L34      )/$L34      )*100))</f>
        <v>-100</v>
      </c>
      <c r="S34" s="60">
        <f>IF(($M34      =0),0,((($O34      -$M34      )/$M34      )*100))</f>
        <v>33.794575853503481</v>
      </c>
      <c r="T34" s="59">
        <f>IF(($E34      =0),0,(($P34      /$E34      )*100))</f>
        <v>55.002440214738904</v>
      </c>
      <c r="U34" s="61">
        <f>IF(($E34      =0),0,(($Q34      /$E34      )*100))</f>
        <v>97.828550512445105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2049000</v>
      </c>
      <c r="C35" s="121">
        <f>C34</f>
        <v>0</v>
      </c>
      <c r="D35" s="121"/>
      <c r="E35" s="121">
        <f>$B35      +$C35      +$D35</f>
        <v>2049000</v>
      </c>
      <c r="F35" s="122">
        <f t="shared" ref="F35:O35" si="17">F34</f>
        <v>2049000</v>
      </c>
      <c r="G35" s="123">
        <f t="shared" si="17"/>
        <v>1127000</v>
      </c>
      <c r="H35" s="122">
        <f t="shared" si="17"/>
        <v>0</v>
      </c>
      <c r="I35" s="123">
        <f t="shared" si="17"/>
        <v>0</v>
      </c>
      <c r="J35" s="122">
        <f t="shared" si="17"/>
        <v>578000</v>
      </c>
      <c r="K35" s="123">
        <f t="shared" si="17"/>
        <v>577640</v>
      </c>
      <c r="L35" s="122">
        <f t="shared" si="17"/>
        <v>549000</v>
      </c>
      <c r="M35" s="123">
        <f t="shared" si="17"/>
        <v>610308</v>
      </c>
      <c r="N35" s="122">
        <f t="shared" si="17"/>
        <v>0</v>
      </c>
      <c r="O35" s="123">
        <f t="shared" si="17"/>
        <v>816559</v>
      </c>
      <c r="P35" s="122">
        <f>$H35      +$J35      +$L35      +$N35</f>
        <v>1127000</v>
      </c>
      <c r="Q35" s="123">
        <f>$I35      +$K35      +$M35      +$O35</f>
        <v>2004507</v>
      </c>
      <c r="R35" s="63">
        <f>IF(($L35      =0),0,((($N35      -$L35      )/$L35      )*100))</f>
        <v>-100</v>
      </c>
      <c r="S35" s="64">
        <f>IF(($M35      =0),0,((($O35      -$M35      )/$M35      )*100))</f>
        <v>33.794575853503481</v>
      </c>
      <c r="T35" s="63">
        <f>IF($E35   =0,0,($P35   /$E35   )*100)</f>
        <v>55.002440214738904</v>
      </c>
      <c r="U35" s="65">
        <f>IF($E35   =0,0,($Q35   /$E35   )*100)</f>
        <v>97.828550512445105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4062000</v>
      </c>
      <c r="C38" s="118">
        <v>-2683000</v>
      </c>
      <c r="D38" s="118"/>
      <c r="E38" s="118">
        <f t="shared" si="18"/>
        <v>1379000</v>
      </c>
      <c r="F38" s="119">
        <v>4062000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4062000</v>
      </c>
      <c r="C42" s="121">
        <f>SUM(C37:C41)</f>
        <v>-2683000</v>
      </c>
      <c r="D42" s="121"/>
      <c r="E42" s="121">
        <f t="shared" si="18"/>
        <v>1379000</v>
      </c>
      <c r="F42" s="122">
        <f t="shared" ref="F42:O42" si="25">SUM(F37:F41)</f>
        <v>4062000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72500000</v>
      </c>
      <c r="C53" s="118"/>
      <c r="D53" s="118"/>
      <c r="E53" s="118">
        <f t="shared" si="26"/>
        <v>72500000</v>
      </c>
      <c r="F53" s="119">
        <v>72500000</v>
      </c>
      <c r="G53" s="120">
        <v>72500000</v>
      </c>
      <c r="H53" s="119">
        <v>17655000</v>
      </c>
      <c r="I53" s="120">
        <v>17655945</v>
      </c>
      <c r="J53" s="119">
        <v>23158000</v>
      </c>
      <c r="K53" s="120">
        <v>25230860</v>
      </c>
      <c r="L53" s="119">
        <v>16196000</v>
      </c>
      <c r="M53" s="120">
        <v>13009029</v>
      </c>
      <c r="N53" s="119">
        <v>15490000</v>
      </c>
      <c r="O53" s="120">
        <v>16604168</v>
      </c>
      <c r="P53" s="119">
        <f t="shared" si="27"/>
        <v>72499000</v>
      </c>
      <c r="Q53" s="120">
        <f t="shared" si="28"/>
        <v>72500002</v>
      </c>
      <c r="R53" s="59">
        <f t="shared" si="29"/>
        <v>-4.359101012595703</v>
      </c>
      <c r="S53" s="60">
        <f t="shared" si="30"/>
        <v>27.635721313250972</v>
      </c>
      <c r="T53" s="59">
        <f t="shared" si="31"/>
        <v>99.998620689655169</v>
      </c>
      <c r="U53" s="61">
        <f t="shared" si="32"/>
        <v>100.00000275862068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72500000</v>
      </c>
      <c r="C55" s="121">
        <f>SUM(C44:C54)</f>
        <v>0</v>
      </c>
      <c r="D55" s="121"/>
      <c r="E55" s="121">
        <f t="shared" si="26"/>
        <v>72500000</v>
      </c>
      <c r="F55" s="122">
        <f t="shared" ref="F55:O55" si="33">SUM(F44:F54)</f>
        <v>72500000</v>
      </c>
      <c r="G55" s="123">
        <f t="shared" si="33"/>
        <v>72500000</v>
      </c>
      <c r="H55" s="122">
        <f t="shared" si="33"/>
        <v>17655000</v>
      </c>
      <c r="I55" s="123">
        <f t="shared" si="33"/>
        <v>17655945</v>
      </c>
      <c r="J55" s="122">
        <f t="shared" si="33"/>
        <v>23158000</v>
      </c>
      <c r="K55" s="123">
        <f t="shared" si="33"/>
        <v>25230860</v>
      </c>
      <c r="L55" s="122">
        <f t="shared" si="33"/>
        <v>16196000</v>
      </c>
      <c r="M55" s="123">
        <f t="shared" si="33"/>
        <v>13009029</v>
      </c>
      <c r="N55" s="122">
        <f t="shared" si="33"/>
        <v>15490000</v>
      </c>
      <c r="O55" s="123">
        <f t="shared" si="33"/>
        <v>16604168</v>
      </c>
      <c r="P55" s="122">
        <f t="shared" si="27"/>
        <v>72499000</v>
      </c>
      <c r="Q55" s="123">
        <f t="shared" si="28"/>
        <v>72500002</v>
      </c>
      <c r="R55" s="63">
        <f t="shared" si="29"/>
        <v>-4.359101012595703</v>
      </c>
      <c r="S55" s="64">
        <f t="shared" si="30"/>
        <v>27.635721313250972</v>
      </c>
      <c r="T55" s="63">
        <f>IF((+$E45+$E47+$E49+$E50+$E53) =0,0,(P55   /(+$E45+$E47+$E49+$E50+$E53) )*100)</f>
        <v>99.998620689655169</v>
      </c>
      <c r="U55" s="65">
        <f>IF((+$E45+$E47+$E49+$E50+$E53) =0,0,(Q55   /(+$E45+$E47+$E49+$E50+$E53) )*100)</f>
        <v>100.00000275862068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346520000</v>
      </c>
      <c r="C69" s="130">
        <f>SUM(C9:C16,C19:C25,C28:C31,C34,C37:C41,C44:C54,C57:C60,C63:C67)</f>
        <v>50317000</v>
      </c>
      <c r="D69" s="130"/>
      <c r="E69" s="130">
        <f t="shared" si="35"/>
        <v>396837000</v>
      </c>
      <c r="F69" s="131">
        <f t="shared" ref="F69:O69" si="43">SUM(F9:F16,F19:F25,F28:F31,F34,F37:F41,F44:F54,F57:F60,F63:F67)</f>
        <v>399520000</v>
      </c>
      <c r="G69" s="132">
        <f t="shared" si="43"/>
        <v>292536000</v>
      </c>
      <c r="H69" s="131">
        <f t="shared" si="43"/>
        <v>70636000</v>
      </c>
      <c r="I69" s="132">
        <f t="shared" si="43"/>
        <v>70642706</v>
      </c>
      <c r="J69" s="131">
        <f t="shared" si="43"/>
        <v>106498000</v>
      </c>
      <c r="K69" s="132">
        <f t="shared" si="43"/>
        <v>102711912</v>
      </c>
      <c r="L69" s="131">
        <f t="shared" si="43"/>
        <v>60165000</v>
      </c>
      <c r="M69" s="132">
        <f t="shared" si="43"/>
        <v>83046998</v>
      </c>
      <c r="N69" s="131">
        <f t="shared" si="43"/>
        <v>55236000</v>
      </c>
      <c r="O69" s="132">
        <f t="shared" si="43"/>
        <v>60878496</v>
      </c>
      <c r="P69" s="131">
        <f t="shared" si="36"/>
        <v>292535000</v>
      </c>
      <c r="Q69" s="132">
        <f t="shared" si="37"/>
        <v>317280112</v>
      </c>
      <c r="R69" s="72">
        <f t="shared" si="38"/>
        <v>-8.1924707055597104</v>
      </c>
      <c r="S69" s="73">
        <f t="shared" si="39"/>
        <v>-26.693923361323669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99.685474582393397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108.11772451253671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346520000</v>
      </c>
      <c r="C75" s="130">
        <f>SUM(C9:C16,C19:C25,C28:C31,C34,C37:C41,C44:C54,C57:C60,C63:C67,C71:C72)</f>
        <v>50317000</v>
      </c>
      <c r="D75" s="130"/>
      <c r="E75" s="130">
        <f>$B75      +$C75      +$D75</f>
        <v>396837000</v>
      </c>
      <c r="F75" s="131">
        <f t="shared" ref="F75:O75" si="46">SUM(F9:F16,F19:F25,F28:F31,F34,F37:F41,F44:F54,F57:F60,F63:F67,F71:F72)</f>
        <v>399520000</v>
      </c>
      <c r="G75" s="132">
        <f t="shared" si="46"/>
        <v>292536000</v>
      </c>
      <c r="H75" s="131">
        <f t="shared" si="46"/>
        <v>70636000</v>
      </c>
      <c r="I75" s="132">
        <f t="shared" si="46"/>
        <v>70642706</v>
      </c>
      <c r="J75" s="131">
        <f t="shared" si="46"/>
        <v>106498000</v>
      </c>
      <c r="K75" s="132">
        <f t="shared" si="46"/>
        <v>102711912</v>
      </c>
      <c r="L75" s="131">
        <f t="shared" si="46"/>
        <v>60165000</v>
      </c>
      <c r="M75" s="132">
        <f t="shared" si="46"/>
        <v>83046998</v>
      </c>
      <c r="N75" s="131">
        <f t="shared" si="46"/>
        <v>55236000</v>
      </c>
      <c r="O75" s="132">
        <f t="shared" si="46"/>
        <v>60878496</v>
      </c>
      <c r="P75" s="131">
        <f>$H75      +$J75      +$L75      +$N75</f>
        <v>292535000</v>
      </c>
      <c r="Q75" s="132">
        <f>$I75      +$K75      +$M75      +$O75</f>
        <v>317280112</v>
      </c>
      <c r="R75" s="72">
        <f>IF(($L75      =0),0,((($N75      -$L75      )/$L75      )*100))</f>
        <v>-8.1924707055597104</v>
      </c>
      <c r="S75" s="73">
        <f>IF(($M75      =0),0,((($O75      -$M75      )/$M75      )*100))</f>
        <v>-26.693923361323669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99.685474582393397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108.11772451253671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jbtt5pEGi6bvgWRR1bOOICzmLcnSW53GHFYrTBLAjJH9f8ypf/6VHahl7tU5idLtmbhEYXXwb7dHqXaq78qGXA==" saltValue="O5WrdL9IF4To4M2X/enhQ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259000</v>
      </c>
      <c r="I10" s="120">
        <v>258578</v>
      </c>
      <c r="J10" s="119">
        <v>169000</v>
      </c>
      <c r="K10" s="120">
        <v>166475</v>
      </c>
      <c r="L10" s="119">
        <v>1578000</v>
      </c>
      <c r="M10" s="120">
        <v>1711604</v>
      </c>
      <c r="N10" s="119">
        <v>615000</v>
      </c>
      <c r="O10" s="120">
        <v>54952</v>
      </c>
      <c r="P10" s="119">
        <f t="shared" ref="P10:P17" si="1">$H10      +$J10      +$L10      +$N10</f>
        <v>2621000</v>
      </c>
      <c r="Q10" s="120">
        <f t="shared" ref="Q10:Q17" si="2">$I10      +$K10      +$M10      +$O10</f>
        <v>2191609</v>
      </c>
      <c r="R10" s="59">
        <f t="shared" ref="R10:R17" si="3">IF(($L10      =0),0,((($N10      -$L10      )/$L10      )*100))</f>
        <v>-61.026615969581755</v>
      </c>
      <c r="S10" s="60">
        <f t="shared" ref="S10:S17" si="4">IF(($M10      =0),0,((($O10      -$M10      )/$M10      )*100))</f>
        <v>-96.789444287346839</v>
      </c>
      <c r="T10" s="59">
        <f t="shared" ref="T10:T17" si="5">IF(($E10      =0),0,(($P10      /$E10      )*100))</f>
        <v>93.607142857142861</v>
      </c>
      <c r="U10" s="61">
        <f t="shared" ref="U10:U17" si="6">IF(($E10      =0),0,(($Q10      /$E10      )*100))</f>
        <v>78.271749999999997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2800000</v>
      </c>
      <c r="C17" s="121">
        <f>SUM(C9:C16)</f>
        <v>0</v>
      </c>
      <c r="D17" s="121"/>
      <c r="E17" s="121">
        <f t="shared" si="0"/>
        <v>2800000</v>
      </c>
      <c r="F17" s="122">
        <f t="shared" ref="F17:O17" si="7">SUM(F9:F16)</f>
        <v>2800000</v>
      </c>
      <c r="G17" s="123">
        <f t="shared" si="7"/>
        <v>2800000</v>
      </c>
      <c r="H17" s="122">
        <f t="shared" si="7"/>
        <v>259000</v>
      </c>
      <c r="I17" s="123">
        <f t="shared" si="7"/>
        <v>258578</v>
      </c>
      <c r="J17" s="122">
        <f t="shared" si="7"/>
        <v>169000</v>
      </c>
      <c r="K17" s="123">
        <f t="shared" si="7"/>
        <v>166475</v>
      </c>
      <c r="L17" s="122">
        <f t="shared" si="7"/>
        <v>1578000</v>
      </c>
      <c r="M17" s="123">
        <f t="shared" si="7"/>
        <v>1711604</v>
      </c>
      <c r="N17" s="122">
        <f t="shared" si="7"/>
        <v>615000</v>
      </c>
      <c r="O17" s="123">
        <f t="shared" si="7"/>
        <v>54952</v>
      </c>
      <c r="P17" s="122">
        <f t="shared" si="1"/>
        <v>2621000</v>
      </c>
      <c r="Q17" s="123">
        <f t="shared" si="2"/>
        <v>2191609</v>
      </c>
      <c r="R17" s="63">
        <f t="shared" si="3"/>
        <v>-61.026615969581755</v>
      </c>
      <c r="S17" s="64">
        <f t="shared" si="4"/>
        <v>-96.789444287346839</v>
      </c>
      <c r="T17" s="63">
        <f>IF((SUM($E9:$E14))=0,0,(P17/(SUM($E9:$E14))*100))</f>
        <v>93.607142857142861</v>
      </c>
      <c r="U17" s="65">
        <f>IF((SUM($E9:$E14))=0,0,(Q17/(SUM($E9:$E14))*100))</f>
        <v>78.271749999999997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1553000</v>
      </c>
      <c r="C34" s="118"/>
      <c r="D34" s="118"/>
      <c r="E34" s="118">
        <f>$B34      +$C34      +$D34</f>
        <v>1553000</v>
      </c>
      <c r="F34" s="119">
        <v>1553000</v>
      </c>
      <c r="G34" s="120">
        <v>1553000</v>
      </c>
      <c r="H34" s="119">
        <v>388000</v>
      </c>
      <c r="I34" s="120"/>
      <c r="J34" s="119">
        <v>699000</v>
      </c>
      <c r="K34" s="120"/>
      <c r="L34" s="119"/>
      <c r="M34" s="120"/>
      <c r="N34" s="119"/>
      <c r="O34" s="120"/>
      <c r="P34" s="119">
        <f>$H34      +$J34      +$L34      +$N34</f>
        <v>1087000</v>
      </c>
      <c r="Q34" s="120">
        <f>$I34      +$K34      +$M34      +$O34</f>
        <v>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69.993560849967807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1553000</v>
      </c>
      <c r="C35" s="121">
        <f>C34</f>
        <v>0</v>
      </c>
      <c r="D35" s="121"/>
      <c r="E35" s="121">
        <f>$B35      +$C35      +$D35</f>
        <v>1553000</v>
      </c>
      <c r="F35" s="122">
        <f t="shared" ref="F35:O35" si="17">F34</f>
        <v>1553000</v>
      </c>
      <c r="G35" s="123">
        <f t="shared" si="17"/>
        <v>1553000</v>
      </c>
      <c r="H35" s="122">
        <f t="shared" si="17"/>
        <v>388000</v>
      </c>
      <c r="I35" s="123">
        <f t="shared" si="17"/>
        <v>0</v>
      </c>
      <c r="J35" s="122">
        <f t="shared" si="17"/>
        <v>699000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1087000</v>
      </c>
      <c r="Q35" s="123">
        <f>$I35      +$K35      +$M35      +$O35</f>
        <v>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69.993560849967807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17533000</v>
      </c>
      <c r="C37" s="118"/>
      <c r="D37" s="118"/>
      <c r="E37" s="118">
        <f t="shared" ref="E37:E42" si="18">$B37      +$C37      +$D37</f>
        <v>17533000</v>
      </c>
      <c r="F37" s="119">
        <v>17533000</v>
      </c>
      <c r="G37" s="120">
        <v>17533000</v>
      </c>
      <c r="H37" s="119">
        <v>4692000</v>
      </c>
      <c r="I37" s="120">
        <v>4736532</v>
      </c>
      <c r="J37" s="119">
        <v>3228000</v>
      </c>
      <c r="K37" s="120">
        <v>3600000</v>
      </c>
      <c r="L37" s="119">
        <v>6030000</v>
      </c>
      <c r="M37" s="120">
        <v>3006479</v>
      </c>
      <c r="N37" s="119">
        <v>2590000</v>
      </c>
      <c r="O37" s="120">
        <v>6533532</v>
      </c>
      <c r="P37" s="119">
        <f t="shared" ref="P37:P42" si="19">$H37      +$J37      +$L37      +$N37</f>
        <v>16540000</v>
      </c>
      <c r="Q37" s="120">
        <f t="shared" ref="Q37:Q42" si="20">$I37      +$K37      +$M37      +$O37</f>
        <v>17876543</v>
      </c>
      <c r="R37" s="59">
        <f t="shared" ref="R37:R42" si="21">IF(($L37      =0),0,((($N37      -$L37      )/$L37      )*100))</f>
        <v>-57.048092868988384</v>
      </c>
      <c r="S37" s="60">
        <f t="shared" ref="S37:S42" si="22">IF(($M37      =0),0,((($O37      -$M37      )/$M37      )*100))</f>
        <v>117.31507188308983</v>
      </c>
      <c r="T37" s="59">
        <f t="shared" ref="T37:T42" si="23">IF(($E37      =0),0,(($P37      /$E37      )*100))</f>
        <v>94.33639422802716</v>
      </c>
      <c r="U37" s="61">
        <f t="shared" ref="U37:U42" si="24">IF(($E37      =0),0,(($Q37      /$E37      )*100))</f>
        <v>101.95940797353562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233000</v>
      </c>
      <c r="C38" s="118">
        <v>185000</v>
      </c>
      <c r="D38" s="118"/>
      <c r="E38" s="118">
        <f t="shared" si="18"/>
        <v>418000</v>
      </c>
      <c r="F38" s="119">
        <v>233000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17766000</v>
      </c>
      <c r="C42" s="121">
        <f>SUM(C37:C41)</f>
        <v>185000</v>
      </c>
      <c r="D42" s="121"/>
      <c r="E42" s="121">
        <f t="shared" si="18"/>
        <v>17951000</v>
      </c>
      <c r="F42" s="122">
        <f t="shared" ref="F42:O42" si="25">SUM(F37:F41)</f>
        <v>17766000</v>
      </c>
      <c r="G42" s="123">
        <f t="shared" si="25"/>
        <v>17533000</v>
      </c>
      <c r="H42" s="122">
        <f t="shared" si="25"/>
        <v>4692000</v>
      </c>
      <c r="I42" s="123">
        <f t="shared" si="25"/>
        <v>4736532</v>
      </c>
      <c r="J42" s="122">
        <f t="shared" si="25"/>
        <v>3228000</v>
      </c>
      <c r="K42" s="123">
        <f t="shared" si="25"/>
        <v>3600000</v>
      </c>
      <c r="L42" s="122">
        <f t="shared" si="25"/>
        <v>6030000</v>
      </c>
      <c r="M42" s="123">
        <f t="shared" si="25"/>
        <v>3006479</v>
      </c>
      <c r="N42" s="122">
        <f t="shared" si="25"/>
        <v>2590000</v>
      </c>
      <c r="O42" s="123">
        <f t="shared" si="25"/>
        <v>6533532</v>
      </c>
      <c r="P42" s="122">
        <f t="shared" si="19"/>
        <v>16540000</v>
      </c>
      <c r="Q42" s="123">
        <f t="shared" si="20"/>
        <v>17876543</v>
      </c>
      <c r="R42" s="63">
        <f t="shared" si="21"/>
        <v>-57.048092868988384</v>
      </c>
      <c r="S42" s="64">
        <f t="shared" si="22"/>
        <v>117.31507188308983</v>
      </c>
      <c r="T42" s="63">
        <f>IF((+$E37+$E40) =0,0,(P42   /(+$E37+$E40) )*100)</f>
        <v>94.33639422802716</v>
      </c>
      <c r="U42" s="65">
        <f>IF((+$E37+$E40) =0,0,(Q42   /(+$E37+$E40) )*100)</f>
        <v>101.95940797353562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20277000</v>
      </c>
      <c r="C53" s="118"/>
      <c r="D53" s="118"/>
      <c r="E53" s="118">
        <f t="shared" si="26"/>
        <v>20277000</v>
      </c>
      <c r="F53" s="119">
        <v>20277000</v>
      </c>
      <c r="G53" s="120">
        <v>20277000</v>
      </c>
      <c r="H53" s="119">
        <v>202000</v>
      </c>
      <c r="I53" s="120">
        <v>202955</v>
      </c>
      <c r="J53" s="119">
        <v>8832000</v>
      </c>
      <c r="K53" s="120">
        <v>8831385</v>
      </c>
      <c r="L53" s="119">
        <v>6374000</v>
      </c>
      <c r="M53" s="120">
        <v>3215155</v>
      </c>
      <c r="N53" s="119">
        <v>4869000</v>
      </c>
      <c r="O53" s="120">
        <v>7996459</v>
      </c>
      <c r="P53" s="119">
        <f t="shared" si="27"/>
        <v>20277000</v>
      </c>
      <c r="Q53" s="120">
        <f t="shared" si="28"/>
        <v>20245954</v>
      </c>
      <c r="R53" s="59">
        <f t="shared" si="29"/>
        <v>-23.611546909319109</v>
      </c>
      <c r="S53" s="60">
        <f t="shared" si="30"/>
        <v>148.71146181132789</v>
      </c>
      <c r="T53" s="59">
        <f t="shared" si="31"/>
        <v>100</v>
      </c>
      <c r="U53" s="61">
        <f t="shared" si="32"/>
        <v>99.846890565665532</v>
      </c>
      <c r="V53" s="119">
        <v>3127000</v>
      </c>
      <c r="W53" s="120">
        <v>1403000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20277000</v>
      </c>
      <c r="C55" s="121">
        <f>SUM(C44:C54)</f>
        <v>0</v>
      </c>
      <c r="D55" s="121"/>
      <c r="E55" s="121">
        <f t="shared" si="26"/>
        <v>20277000</v>
      </c>
      <c r="F55" s="122">
        <f t="shared" ref="F55:O55" si="33">SUM(F44:F54)</f>
        <v>20277000</v>
      </c>
      <c r="G55" s="123">
        <f t="shared" si="33"/>
        <v>20277000</v>
      </c>
      <c r="H55" s="122">
        <f t="shared" si="33"/>
        <v>202000</v>
      </c>
      <c r="I55" s="123">
        <f t="shared" si="33"/>
        <v>202955</v>
      </c>
      <c r="J55" s="122">
        <f t="shared" si="33"/>
        <v>8832000</v>
      </c>
      <c r="K55" s="123">
        <f t="shared" si="33"/>
        <v>8831385</v>
      </c>
      <c r="L55" s="122">
        <f t="shared" si="33"/>
        <v>6374000</v>
      </c>
      <c r="M55" s="123">
        <f t="shared" si="33"/>
        <v>3215155</v>
      </c>
      <c r="N55" s="122">
        <f t="shared" si="33"/>
        <v>4869000</v>
      </c>
      <c r="O55" s="123">
        <f t="shared" si="33"/>
        <v>7996459</v>
      </c>
      <c r="P55" s="122">
        <f t="shared" si="27"/>
        <v>20277000</v>
      </c>
      <c r="Q55" s="123">
        <f t="shared" si="28"/>
        <v>20245954</v>
      </c>
      <c r="R55" s="63">
        <f t="shared" si="29"/>
        <v>-23.611546909319109</v>
      </c>
      <c r="S55" s="64">
        <f t="shared" si="30"/>
        <v>148.71146181132789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99.846890565665532</v>
      </c>
      <c r="V55" s="122">
        <f>SUM(V44:V54)</f>
        <v>3127000</v>
      </c>
      <c r="W55" s="123">
        <f>SUM(W44:W54)</f>
        <v>1403000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42396000</v>
      </c>
      <c r="C69" s="130">
        <f>SUM(C9:C16,C19:C25,C28:C31,C34,C37:C41,C44:C54,C57:C60,C63:C67)</f>
        <v>185000</v>
      </c>
      <c r="D69" s="130"/>
      <c r="E69" s="130">
        <f t="shared" si="35"/>
        <v>42581000</v>
      </c>
      <c r="F69" s="131">
        <f t="shared" ref="F69:O69" si="43">SUM(F9:F16,F19:F25,F28:F31,F34,F37:F41,F44:F54,F57:F60,F63:F67)</f>
        <v>42396000</v>
      </c>
      <c r="G69" s="132">
        <f t="shared" si="43"/>
        <v>42163000</v>
      </c>
      <c r="H69" s="131">
        <f t="shared" si="43"/>
        <v>5541000</v>
      </c>
      <c r="I69" s="132">
        <f t="shared" si="43"/>
        <v>5198065</v>
      </c>
      <c r="J69" s="131">
        <f t="shared" si="43"/>
        <v>12928000</v>
      </c>
      <c r="K69" s="132">
        <f t="shared" si="43"/>
        <v>12597860</v>
      </c>
      <c r="L69" s="131">
        <f t="shared" si="43"/>
        <v>13982000</v>
      </c>
      <c r="M69" s="132">
        <f t="shared" si="43"/>
        <v>7933238</v>
      </c>
      <c r="N69" s="131">
        <f t="shared" si="43"/>
        <v>8074000</v>
      </c>
      <c r="O69" s="132">
        <f t="shared" si="43"/>
        <v>14584943</v>
      </c>
      <c r="P69" s="131">
        <f t="shared" si="36"/>
        <v>40525000</v>
      </c>
      <c r="Q69" s="132">
        <f t="shared" si="37"/>
        <v>40314106</v>
      </c>
      <c r="R69" s="72">
        <f t="shared" si="38"/>
        <v>-42.254326991846661</v>
      </c>
      <c r="S69" s="73">
        <f t="shared" si="39"/>
        <v>83.846028569923149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96.115077200388967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95.614889832317445</v>
      </c>
      <c r="V69" s="131">
        <f>SUM(V9:V16,V19:V25,V28:V31,V34,V37:V41,V44:V54,V57:V60,V63:V67)</f>
        <v>3127000</v>
      </c>
      <c r="W69" s="132">
        <f>SUM(W9:W16,W19:W25,W28:W31,W34,W37:W41,W44:W54,W57:W60,W63:W67)</f>
        <v>1403000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90822000</v>
      </c>
      <c r="C71" s="118"/>
      <c r="D71" s="118"/>
      <c r="E71" s="118">
        <f>$B71      +$C71      +$D71</f>
        <v>90822000</v>
      </c>
      <c r="F71" s="119">
        <v>90822000</v>
      </c>
      <c r="G71" s="120">
        <v>90822000</v>
      </c>
      <c r="H71" s="119">
        <v>1014000</v>
      </c>
      <c r="I71" s="120">
        <v>12792490</v>
      </c>
      <c r="J71" s="119">
        <v>31720000</v>
      </c>
      <c r="K71" s="120">
        <v>32587154</v>
      </c>
      <c r="L71" s="119">
        <v>20667000</v>
      </c>
      <c r="M71" s="120">
        <v>15459222</v>
      </c>
      <c r="N71" s="119">
        <v>31041000</v>
      </c>
      <c r="O71" s="120">
        <v>19360252</v>
      </c>
      <c r="P71" s="119">
        <f>$H71      +$J71      +$L71      +$N71</f>
        <v>84442000</v>
      </c>
      <c r="Q71" s="120">
        <f>$I71      +$K71      +$M71      +$O71</f>
        <v>80199118</v>
      </c>
      <c r="R71" s="59">
        <f>IF(($L71      =0),0,((($N71      -$L71      )/$L71      )*100))</f>
        <v>50.195964581216437</v>
      </c>
      <c r="S71" s="60">
        <f>IF(($M71      =0),0,((($O71      -$M71      )/$M71      )*100))</f>
        <v>25.234322917414602</v>
      </c>
      <c r="T71" s="59">
        <f>IF(($E71      =0),0,(($P71      /$E71      )*100))</f>
        <v>92.975270308955984</v>
      </c>
      <c r="U71" s="61">
        <f>IF(($E71      =0),0,(($Q71      /$E71      )*100))</f>
        <v>88.3036246724362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90822000</v>
      </c>
      <c r="C73" s="127">
        <f>SUM(C71:C72)</f>
        <v>0</v>
      </c>
      <c r="D73" s="127"/>
      <c r="E73" s="127">
        <f>$B73      +$C73      +$D73</f>
        <v>90822000</v>
      </c>
      <c r="F73" s="128">
        <f t="shared" ref="F73:O73" si="44">SUM(F71:F72)</f>
        <v>90822000</v>
      </c>
      <c r="G73" s="129">
        <f t="shared" si="44"/>
        <v>90822000</v>
      </c>
      <c r="H73" s="128">
        <f t="shared" si="44"/>
        <v>1014000</v>
      </c>
      <c r="I73" s="129">
        <f t="shared" si="44"/>
        <v>12792490</v>
      </c>
      <c r="J73" s="128">
        <f t="shared" si="44"/>
        <v>31720000</v>
      </c>
      <c r="K73" s="129">
        <f t="shared" si="44"/>
        <v>32587154</v>
      </c>
      <c r="L73" s="128">
        <f t="shared" si="44"/>
        <v>20667000</v>
      </c>
      <c r="M73" s="129">
        <f t="shared" si="44"/>
        <v>15459222</v>
      </c>
      <c r="N73" s="128">
        <f t="shared" si="44"/>
        <v>31041000</v>
      </c>
      <c r="O73" s="129">
        <f t="shared" si="44"/>
        <v>19360252</v>
      </c>
      <c r="P73" s="128">
        <f>$H73      +$J73      +$L73      +$N73</f>
        <v>84442000</v>
      </c>
      <c r="Q73" s="129">
        <f>$I73      +$K73      +$M73      +$O73</f>
        <v>80199118</v>
      </c>
      <c r="R73" s="68">
        <f>IF(($L73      =0),0,((($N73      -$L73      )/$L73      )*100))</f>
        <v>50.195964581216437</v>
      </c>
      <c r="S73" s="69">
        <f>IF(($M73      =0),0,((($O73      -$M73      )/$M73      )*100))</f>
        <v>25.234322917414602</v>
      </c>
      <c r="T73" s="68">
        <f>IF(($E71      =0),0,(($P71      /$E71      )*100))</f>
        <v>92.975270308955984</v>
      </c>
      <c r="U73" s="70">
        <f>IF($E71   =0,0,($Q71   /$E71 )*100)</f>
        <v>88.3036246724362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90822000</v>
      </c>
      <c r="C74" s="130">
        <f>SUM(C71:C72)</f>
        <v>0</v>
      </c>
      <c r="D74" s="130"/>
      <c r="E74" s="130">
        <f>$B74      +$C74      +$D74</f>
        <v>90822000</v>
      </c>
      <c r="F74" s="131">
        <f t="shared" ref="F74:O74" si="45">SUM(F71:F72)</f>
        <v>90822000</v>
      </c>
      <c r="G74" s="132">
        <f t="shared" si="45"/>
        <v>90822000</v>
      </c>
      <c r="H74" s="131">
        <f t="shared" si="45"/>
        <v>1014000</v>
      </c>
      <c r="I74" s="132">
        <f t="shared" si="45"/>
        <v>12792490</v>
      </c>
      <c r="J74" s="131">
        <f t="shared" si="45"/>
        <v>31720000</v>
      </c>
      <c r="K74" s="132">
        <f t="shared" si="45"/>
        <v>32587154</v>
      </c>
      <c r="L74" s="131">
        <f t="shared" si="45"/>
        <v>20667000</v>
      </c>
      <c r="M74" s="132">
        <f t="shared" si="45"/>
        <v>15459222</v>
      </c>
      <c r="N74" s="131">
        <f t="shared" si="45"/>
        <v>31041000</v>
      </c>
      <c r="O74" s="132">
        <f t="shared" si="45"/>
        <v>19360252</v>
      </c>
      <c r="P74" s="131">
        <f>$H74      +$J74      +$L74      +$N74</f>
        <v>84442000</v>
      </c>
      <c r="Q74" s="132">
        <f>$I74      +$K74      +$M74      +$O74</f>
        <v>80199118</v>
      </c>
      <c r="R74" s="72">
        <f>IF(($L74      =0),0,((($N74      -$L74      )/$L74      )*100))</f>
        <v>50.195964581216437</v>
      </c>
      <c r="S74" s="73">
        <f>IF(($M74      =0),0,((($O74      -$M74      )/$M74      )*100))</f>
        <v>25.234322917414602</v>
      </c>
      <c r="T74" s="72">
        <f>IF(($E71      =0),0,(($P71      /$E71      )*100))</f>
        <v>92.975270308955984</v>
      </c>
      <c r="U74" s="76">
        <f>IF($E71   =0,0,($Q71   /$E71 )*100)</f>
        <v>88.3036246724362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133218000</v>
      </c>
      <c r="C75" s="130">
        <f>SUM(C9:C16,C19:C25,C28:C31,C34,C37:C41,C44:C54,C57:C60,C63:C67,C71:C72)</f>
        <v>185000</v>
      </c>
      <c r="D75" s="130"/>
      <c r="E75" s="130">
        <f>$B75      +$C75      +$D75</f>
        <v>133403000</v>
      </c>
      <c r="F75" s="131">
        <f t="shared" ref="F75:O75" si="46">SUM(F9:F16,F19:F25,F28:F31,F34,F37:F41,F44:F54,F57:F60,F63:F67,F71:F72)</f>
        <v>133218000</v>
      </c>
      <c r="G75" s="132">
        <f t="shared" si="46"/>
        <v>132985000</v>
      </c>
      <c r="H75" s="131">
        <f t="shared" si="46"/>
        <v>6555000</v>
      </c>
      <c r="I75" s="132">
        <f t="shared" si="46"/>
        <v>17990555</v>
      </c>
      <c r="J75" s="131">
        <f t="shared" si="46"/>
        <v>44648000</v>
      </c>
      <c r="K75" s="132">
        <f t="shared" si="46"/>
        <v>45185014</v>
      </c>
      <c r="L75" s="131">
        <f t="shared" si="46"/>
        <v>34649000</v>
      </c>
      <c r="M75" s="132">
        <f t="shared" si="46"/>
        <v>23392460</v>
      </c>
      <c r="N75" s="131">
        <f t="shared" si="46"/>
        <v>39115000</v>
      </c>
      <c r="O75" s="132">
        <f t="shared" si="46"/>
        <v>33945195</v>
      </c>
      <c r="P75" s="131">
        <f>$H75      +$J75      +$L75      +$N75</f>
        <v>124967000</v>
      </c>
      <c r="Q75" s="132">
        <f>$I75      +$K75      +$M75      +$O75</f>
        <v>120513224</v>
      </c>
      <c r="R75" s="72">
        <f>IF(($L75      =0),0,((($N75      -$L75      )/$L75      )*100))</f>
        <v>12.889260873329677</v>
      </c>
      <c r="S75" s="73">
        <f>IF(($M75      =0),0,((($O75      -$M75      )/$M75      )*100))</f>
        <v>45.111694109982444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93.970748580666992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90.621667105312625</v>
      </c>
      <c r="V75" s="131">
        <f>SUM(V9:V16,V19:V25,V28:V31,V34,V37:V41,V44:V54,V57:V60,V63:V67,V71:V72)</f>
        <v>3127000</v>
      </c>
      <c r="W75" s="132">
        <f>SUM(W9:W16,W19:W25,W28:W31,W34,W37:W41,W44:W54,W57:W60,W63:W67,W71:W72)</f>
        <v>1403000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OkWugCziZhZIkHR1q2fY6jDrDTbraT6OCYYugBQ6LluxmSWL0zcIzGIu5OCZEAFYCzfL9ELgQeATXjKd6TgcQ==" saltValue="wJCcNv10k/L8Rk2TlLoNR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2300000</v>
      </c>
      <c r="C10" s="118"/>
      <c r="D10" s="118"/>
      <c r="E10" s="118">
        <f t="shared" ref="E10:E17" si="0">$B10      +$C10      +$D10</f>
        <v>2300000</v>
      </c>
      <c r="F10" s="119">
        <v>2300000</v>
      </c>
      <c r="G10" s="120">
        <v>2300000</v>
      </c>
      <c r="H10" s="119">
        <v>99000</v>
      </c>
      <c r="I10" s="120">
        <v>99999</v>
      </c>
      <c r="J10" s="119">
        <v>605000</v>
      </c>
      <c r="K10" s="120">
        <v>605266</v>
      </c>
      <c r="L10" s="119">
        <v>1105000</v>
      </c>
      <c r="M10" s="120">
        <v>1104300</v>
      </c>
      <c r="N10" s="119">
        <v>299000</v>
      </c>
      <c r="O10" s="120">
        <v>339974</v>
      </c>
      <c r="P10" s="119">
        <f t="shared" ref="P10:P17" si="1">$H10      +$J10      +$L10      +$N10</f>
        <v>2108000</v>
      </c>
      <c r="Q10" s="120">
        <f t="shared" ref="Q10:Q17" si="2">$I10      +$K10      +$M10      +$O10</f>
        <v>2149539</v>
      </c>
      <c r="R10" s="59">
        <f t="shared" ref="R10:R17" si="3">IF(($L10      =0),0,((($N10      -$L10      )/$L10      )*100))</f>
        <v>-72.941176470588232</v>
      </c>
      <c r="S10" s="60">
        <f t="shared" ref="S10:S17" si="4">IF(($M10      =0),0,((($O10      -$M10      )/$M10      )*100))</f>
        <v>-69.213619487458118</v>
      </c>
      <c r="T10" s="59">
        <f t="shared" ref="T10:T17" si="5">IF(($E10      =0),0,(($P10      /$E10      )*100))</f>
        <v>91.652173913043484</v>
      </c>
      <c r="U10" s="61">
        <f t="shared" ref="U10:U17" si="6">IF(($E10      =0),0,(($Q10      /$E10      )*100))</f>
        <v>93.458217391304345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12600000</v>
      </c>
      <c r="C14" s="118"/>
      <c r="D14" s="118"/>
      <c r="E14" s="118">
        <f t="shared" si="0"/>
        <v>12600000</v>
      </c>
      <c r="F14" s="119">
        <v>12600000</v>
      </c>
      <c r="G14" s="120">
        <v>12600000</v>
      </c>
      <c r="H14" s="119">
        <v>6422000</v>
      </c>
      <c r="I14" s="120"/>
      <c r="J14" s="119">
        <v>6078000</v>
      </c>
      <c r="K14" s="120">
        <v>12600170</v>
      </c>
      <c r="L14" s="119"/>
      <c r="M14" s="120"/>
      <c r="N14" s="119"/>
      <c r="O14" s="120">
        <v>1465448</v>
      </c>
      <c r="P14" s="119">
        <f t="shared" si="1"/>
        <v>12500000</v>
      </c>
      <c r="Q14" s="120">
        <f t="shared" si="2"/>
        <v>14065618</v>
      </c>
      <c r="R14" s="59">
        <f t="shared" si="3"/>
        <v>0</v>
      </c>
      <c r="S14" s="60">
        <f t="shared" si="4"/>
        <v>0</v>
      </c>
      <c r="T14" s="59">
        <f t="shared" si="5"/>
        <v>99.206349206349216</v>
      </c>
      <c r="U14" s="61">
        <f t="shared" si="6"/>
        <v>111.63188888888888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2000000</v>
      </c>
      <c r="C15" s="118"/>
      <c r="D15" s="118"/>
      <c r="E15" s="118">
        <f t="shared" si="0"/>
        <v>2000000</v>
      </c>
      <c r="F15" s="119">
        <v>2000000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16900000</v>
      </c>
      <c r="C17" s="121">
        <f>SUM(C9:C16)</f>
        <v>0</v>
      </c>
      <c r="D17" s="121"/>
      <c r="E17" s="121">
        <f t="shared" si="0"/>
        <v>16900000</v>
      </c>
      <c r="F17" s="122">
        <f t="shared" ref="F17:O17" si="7">SUM(F9:F16)</f>
        <v>16900000</v>
      </c>
      <c r="G17" s="123">
        <f t="shared" si="7"/>
        <v>14900000</v>
      </c>
      <c r="H17" s="122">
        <f t="shared" si="7"/>
        <v>6521000</v>
      </c>
      <c r="I17" s="123">
        <f t="shared" si="7"/>
        <v>99999</v>
      </c>
      <c r="J17" s="122">
        <f t="shared" si="7"/>
        <v>6683000</v>
      </c>
      <c r="K17" s="123">
        <f t="shared" si="7"/>
        <v>13205436</v>
      </c>
      <c r="L17" s="122">
        <f t="shared" si="7"/>
        <v>1105000</v>
      </c>
      <c r="M17" s="123">
        <f t="shared" si="7"/>
        <v>1104300</v>
      </c>
      <c r="N17" s="122">
        <f t="shared" si="7"/>
        <v>299000</v>
      </c>
      <c r="O17" s="123">
        <f t="shared" si="7"/>
        <v>1805422</v>
      </c>
      <c r="P17" s="122">
        <f t="shared" si="1"/>
        <v>14608000</v>
      </c>
      <c r="Q17" s="123">
        <f t="shared" si="2"/>
        <v>16215157</v>
      </c>
      <c r="R17" s="63">
        <f t="shared" si="3"/>
        <v>-72.941176470588232</v>
      </c>
      <c r="S17" s="64">
        <f t="shared" si="4"/>
        <v>63.490174771348364</v>
      </c>
      <c r="T17" s="63">
        <f>IF((SUM($E9:$E14))=0,0,(P17/(SUM($E9:$E14))*100))</f>
        <v>98.040268456375827</v>
      </c>
      <c r="U17" s="65">
        <f>IF((SUM($E9:$E14))=0,0,(Q17/(SUM($E9:$E14))*100))</f>
        <v>108.82655704697986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2611000</v>
      </c>
      <c r="C34" s="118"/>
      <c r="D34" s="118"/>
      <c r="E34" s="118">
        <f>$B34      +$C34      +$D34</f>
        <v>2611000</v>
      </c>
      <c r="F34" s="119">
        <v>2611000</v>
      </c>
      <c r="G34" s="120">
        <v>2611000</v>
      </c>
      <c r="H34" s="119">
        <v>653000</v>
      </c>
      <c r="I34" s="120">
        <v>1672371</v>
      </c>
      <c r="J34" s="119">
        <v>971000</v>
      </c>
      <c r="K34" s="120">
        <v>938629</v>
      </c>
      <c r="L34" s="119"/>
      <c r="M34" s="120"/>
      <c r="N34" s="119"/>
      <c r="O34" s="120">
        <v>2030737</v>
      </c>
      <c r="P34" s="119">
        <f>$H34      +$J34      +$L34      +$N34</f>
        <v>1624000</v>
      </c>
      <c r="Q34" s="120">
        <f>$I34      +$K34      +$M34      +$O34</f>
        <v>4641737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62.198391420911527</v>
      </c>
      <c r="U34" s="61">
        <f>IF(($E34      =0),0,(($Q34      /$E34      )*100))</f>
        <v>177.7762160091919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2611000</v>
      </c>
      <c r="C35" s="121">
        <f>C34</f>
        <v>0</v>
      </c>
      <c r="D35" s="121"/>
      <c r="E35" s="121">
        <f>$B35      +$C35      +$D35</f>
        <v>2611000</v>
      </c>
      <c r="F35" s="122">
        <f t="shared" ref="F35:O35" si="17">F34</f>
        <v>2611000</v>
      </c>
      <c r="G35" s="123">
        <f t="shared" si="17"/>
        <v>2611000</v>
      </c>
      <c r="H35" s="122">
        <f t="shared" si="17"/>
        <v>653000</v>
      </c>
      <c r="I35" s="123">
        <f t="shared" si="17"/>
        <v>1672371</v>
      </c>
      <c r="J35" s="122">
        <f t="shared" si="17"/>
        <v>971000</v>
      </c>
      <c r="K35" s="123">
        <f t="shared" si="17"/>
        <v>938629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2030737</v>
      </c>
      <c r="P35" s="122">
        <f>$H35      +$J35      +$L35      +$N35</f>
        <v>1624000</v>
      </c>
      <c r="Q35" s="123">
        <f>$I35      +$K35      +$M35      +$O35</f>
        <v>4641737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62.198391420911527</v>
      </c>
      <c r="U35" s="65">
        <f>IF($E35   =0,0,($Q35   /$E35   )*100)</f>
        <v>177.7762160091919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36490000</v>
      </c>
      <c r="C37" s="118"/>
      <c r="D37" s="118"/>
      <c r="E37" s="118">
        <f t="shared" ref="E37:E42" si="18">$B37      +$C37      +$D37</f>
        <v>36490000</v>
      </c>
      <c r="F37" s="119">
        <v>36490000</v>
      </c>
      <c r="G37" s="120">
        <v>36490000</v>
      </c>
      <c r="H37" s="119">
        <v>16421000</v>
      </c>
      <c r="I37" s="120"/>
      <c r="J37" s="119">
        <v>7298000</v>
      </c>
      <c r="K37" s="120">
        <v>30673384</v>
      </c>
      <c r="L37" s="119">
        <v>1579000</v>
      </c>
      <c r="M37" s="120">
        <v>941035</v>
      </c>
      <c r="N37" s="119">
        <v>11192000</v>
      </c>
      <c r="O37" s="120">
        <v>4875581</v>
      </c>
      <c r="P37" s="119">
        <f t="shared" ref="P37:P42" si="19">$H37      +$J37      +$L37      +$N37</f>
        <v>36490000</v>
      </c>
      <c r="Q37" s="120">
        <f t="shared" ref="Q37:Q42" si="20">$I37      +$K37      +$M37      +$O37</f>
        <v>36490000</v>
      </c>
      <c r="R37" s="59">
        <f t="shared" ref="R37:R42" si="21">IF(($L37      =0),0,((($N37      -$L37      )/$L37      )*100))</f>
        <v>608.80303989867002</v>
      </c>
      <c r="S37" s="60">
        <f t="shared" ref="S37:S42" si="22">IF(($M37      =0),0,((($O37      -$M37      )/$M37      )*100))</f>
        <v>418.10835941277429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3608000</v>
      </c>
      <c r="C38" s="118">
        <v>-2831000</v>
      </c>
      <c r="D38" s="118"/>
      <c r="E38" s="118">
        <f t="shared" si="18"/>
        <v>777000</v>
      </c>
      <c r="F38" s="119">
        <v>3608000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988000</v>
      </c>
      <c r="K40" s="120">
        <v>2587127</v>
      </c>
      <c r="L40" s="119">
        <v>2742000</v>
      </c>
      <c r="M40" s="120">
        <v>1204953</v>
      </c>
      <c r="N40" s="119">
        <v>270000</v>
      </c>
      <c r="O40" s="120">
        <v>200158</v>
      </c>
      <c r="P40" s="119">
        <f t="shared" si="19"/>
        <v>4000000</v>
      </c>
      <c r="Q40" s="120">
        <f t="shared" si="20"/>
        <v>3992238</v>
      </c>
      <c r="R40" s="59">
        <f t="shared" si="21"/>
        <v>-90.153172866520791</v>
      </c>
      <c r="S40" s="60">
        <f t="shared" si="22"/>
        <v>-83.388729684892269</v>
      </c>
      <c r="T40" s="59">
        <f t="shared" si="23"/>
        <v>100</v>
      </c>
      <c r="U40" s="61">
        <f t="shared" si="24"/>
        <v>99.805949999999996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44098000</v>
      </c>
      <c r="C42" s="121">
        <f>SUM(C37:C41)</f>
        <v>-2831000</v>
      </c>
      <c r="D42" s="121"/>
      <c r="E42" s="121">
        <f t="shared" si="18"/>
        <v>41267000</v>
      </c>
      <c r="F42" s="122">
        <f t="shared" ref="F42:O42" si="25">SUM(F37:F41)</f>
        <v>44098000</v>
      </c>
      <c r="G42" s="123">
        <f t="shared" si="25"/>
        <v>40490000</v>
      </c>
      <c r="H42" s="122">
        <f t="shared" si="25"/>
        <v>16421000</v>
      </c>
      <c r="I42" s="123">
        <f t="shared" si="25"/>
        <v>0</v>
      </c>
      <c r="J42" s="122">
        <f t="shared" si="25"/>
        <v>8286000</v>
      </c>
      <c r="K42" s="123">
        <f t="shared" si="25"/>
        <v>33260511</v>
      </c>
      <c r="L42" s="122">
        <f t="shared" si="25"/>
        <v>4321000</v>
      </c>
      <c r="M42" s="123">
        <f t="shared" si="25"/>
        <v>2145988</v>
      </c>
      <c r="N42" s="122">
        <f t="shared" si="25"/>
        <v>11462000</v>
      </c>
      <c r="O42" s="123">
        <f t="shared" si="25"/>
        <v>5075739</v>
      </c>
      <c r="P42" s="122">
        <f t="shared" si="19"/>
        <v>40490000</v>
      </c>
      <c r="Q42" s="123">
        <f t="shared" si="20"/>
        <v>40482238</v>
      </c>
      <c r="R42" s="63">
        <f t="shared" si="21"/>
        <v>165.26267067808377</v>
      </c>
      <c r="S42" s="64">
        <f t="shared" si="22"/>
        <v>136.52224523156698</v>
      </c>
      <c r="T42" s="63">
        <f>IF((+$E37+$E40) =0,0,(P42   /(+$E37+$E40) )*100)</f>
        <v>100</v>
      </c>
      <c r="U42" s="65">
        <f>IF((+$E37+$E40) =0,0,(Q42   /(+$E37+$E40) )*100)</f>
        <v>99.980829834527043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40000000</v>
      </c>
      <c r="C46" s="118"/>
      <c r="D46" s="118"/>
      <c r="E46" s="118">
        <f t="shared" si="26"/>
        <v>40000000</v>
      </c>
      <c r="F46" s="119">
        <v>40000000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54637000</v>
      </c>
      <c r="C53" s="118"/>
      <c r="D53" s="118"/>
      <c r="E53" s="118">
        <f t="shared" si="26"/>
        <v>54637000</v>
      </c>
      <c r="F53" s="119">
        <v>54637000</v>
      </c>
      <c r="G53" s="120">
        <v>54637000</v>
      </c>
      <c r="H53" s="119">
        <v>6260000</v>
      </c>
      <c r="I53" s="120">
        <v>5537145</v>
      </c>
      <c r="J53" s="119">
        <v>15222000</v>
      </c>
      <c r="K53" s="120">
        <v>17429374</v>
      </c>
      <c r="L53" s="119">
        <v>9590000</v>
      </c>
      <c r="M53" s="120">
        <v>3692766</v>
      </c>
      <c r="N53" s="119">
        <v>23565000</v>
      </c>
      <c r="O53" s="120">
        <v>19327464</v>
      </c>
      <c r="P53" s="119">
        <f t="shared" si="27"/>
        <v>54637000</v>
      </c>
      <c r="Q53" s="120">
        <f t="shared" si="28"/>
        <v>45986749</v>
      </c>
      <c r="R53" s="59">
        <f t="shared" si="29"/>
        <v>145.7247132429614</v>
      </c>
      <c r="S53" s="60">
        <f t="shared" si="30"/>
        <v>423.38718456571581</v>
      </c>
      <c r="T53" s="59">
        <f t="shared" si="31"/>
        <v>100</v>
      </c>
      <c r="U53" s="61">
        <f t="shared" si="32"/>
        <v>84.167778245511286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94637000</v>
      </c>
      <c r="C55" s="121">
        <f>SUM(C44:C54)</f>
        <v>0</v>
      </c>
      <c r="D55" s="121"/>
      <c r="E55" s="121">
        <f t="shared" si="26"/>
        <v>94637000</v>
      </c>
      <c r="F55" s="122">
        <f t="shared" ref="F55:O55" si="33">SUM(F44:F54)</f>
        <v>94637000</v>
      </c>
      <c r="G55" s="123">
        <f t="shared" si="33"/>
        <v>54637000</v>
      </c>
      <c r="H55" s="122">
        <f t="shared" si="33"/>
        <v>6260000</v>
      </c>
      <c r="I55" s="123">
        <f t="shared" si="33"/>
        <v>5537145</v>
      </c>
      <c r="J55" s="122">
        <f t="shared" si="33"/>
        <v>15222000</v>
      </c>
      <c r="K55" s="123">
        <f t="shared" si="33"/>
        <v>17429374</v>
      </c>
      <c r="L55" s="122">
        <f t="shared" si="33"/>
        <v>9590000</v>
      </c>
      <c r="M55" s="123">
        <f t="shared" si="33"/>
        <v>3692766</v>
      </c>
      <c r="N55" s="122">
        <f t="shared" si="33"/>
        <v>23565000</v>
      </c>
      <c r="O55" s="123">
        <f t="shared" si="33"/>
        <v>19327464</v>
      </c>
      <c r="P55" s="122">
        <f t="shared" si="27"/>
        <v>54637000</v>
      </c>
      <c r="Q55" s="123">
        <f t="shared" si="28"/>
        <v>45986749</v>
      </c>
      <c r="R55" s="63">
        <f t="shared" si="29"/>
        <v>145.7247132429614</v>
      </c>
      <c r="S55" s="64">
        <f t="shared" si="30"/>
        <v>423.38718456571581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84.167778245511286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158246000</v>
      </c>
      <c r="C69" s="130">
        <f>SUM(C9:C16,C19:C25,C28:C31,C34,C37:C41,C44:C54,C57:C60,C63:C67)</f>
        <v>-2831000</v>
      </c>
      <c r="D69" s="130"/>
      <c r="E69" s="130">
        <f t="shared" si="35"/>
        <v>155415000</v>
      </c>
      <c r="F69" s="131">
        <f t="shared" ref="F69:O69" si="43">SUM(F9:F16,F19:F25,F28:F31,F34,F37:F41,F44:F54,F57:F60,F63:F67)</f>
        <v>158246000</v>
      </c>
      <c r="G69" s="132">
        <f t="shared" si="43"/>
        <v>112638000</v>
      </c>
      <c r="H69" s="131">
        <f t="shared" si="43"/>
        <v>29855000</v>
      </c>
      <c r="I69" s="132">
        <f t="shared" si="43"/>
        <v>7309515</v>
      </c>
      <c r="J69" s="131">
        <f t="shared" si="43"/>
        <v>31162000</v>
      </c>
      <c r="K69" s="132">
        <f t="shared" si="43"/>
        <v>64833950</v>
      </c>
      <c r="L69" s="131">
        <f t="shared" si="43"/>
        <v>15016000</v>
      </c>
      <c r="M69" s="132">
        <f t="shared" si="43"/>
        <v>6943054</v>
      </c>
      <c r="N69" s="131">
        <f t="shared" si="43"/>
        <v>35326000</v>
      </c>
      <c r="O69" s="132">
        <f t="shared" si="43"/>
        <v>28239362</v>
      </c>
      <c r="P69" s="131">
        <f t="shared" si="36"/>
        <v>111359000</v>
      </c>
      <c r="Q69" s="132">
        <f t="shared" si="37"/>
        <v>107325881</v>
      </c>
      <c r="R69" s="72">
        <f t="shared" si="38"/>
        <v>135.25572722429408</v>
      </c>
      <c r="S69" s="73">
        <f t="shared" si="39"/>
        <v>306.72824955703931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98.864503986221337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95.28390152524014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111484000</v>
      </c>
      <c r="C71" s="118"/>
      <c r="D71" s="118"/>
      <c r="E71" s="118">
        <f>$B71      +$C71      +$D71</f>
        <v>111484000</v>
      </c>
      <c r="F71" s="119">
        <v>111484000</v>
      </c>
      <c r="G71" s="120">
        <v>111484000</v>
      </c>
      <c r="H71" s="119">
        <v>23601000</v>
      </c>
      <c r="I71" s="120">
        <v>34325900</v>
      </c>
      <c r="J71" s="119">
        <v>43913000</v>
      </c>
      <c r="K71" s="120">
        <v>36148979</v>
      </c>
      <c r="L71" s="119">
        <v>5834000</v>
      </c>
      <c r="M71" s="120">
        <v>12209503</v>
      </c>
      <c r="N71" s="119">
        <v>23449000</v>
      </c>
      <c r="O71" s="120">
        <v>21494859</v>
      </c>
      <c r="P71" s="119">
        <f>$H71      +$J71      +$L71      +$N71</f>
        <v>96797000</v>
      </c>
      <c r="Q71" s="120">
        <f>$I71      +$K71      +$M71      +$O71</f>
        <v>104179241</v>
      </c>
      <c r="R71" s="59">
        <f>IF(($L71      =0),0,((($N71      -$L71      )/$L71      )*100))</f>
        <v>301.93692149468632</v>
      </c>
      <c r="S71" s="60">
        <f>IF(($M71      =0),0,((($O71      -$M71      )/$M71      )*100))</f>
        <v>76.050237261909842</v>
      </c>
      <c r="T71" s="59">
        <f>IF(($E71      =0),0,(($P71      /$E71      )*100))</f>
        <v>86.825912238527508</v>
      </c>
      <c r="U71" s="61">
        <f>IF(($E71      =0),0,(($Q71      /$E71      )*100))</f>
        <v>93.447706397330549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111484000</v>
      </c>
      <c r="C73" s="127">
        <f>SUM(C71:C72)</f>
        <v>0</v>
      </c>
      <c r="D73" s="127"/>
      <c r="E73" s="127">
        <f>$B73      +$C73      +$D73</f>
        <v>111484000</v>
      </c>
      <c r="F73" s="128">
        <f t="shared" ref="F73:O73" si="44">SUM(F71:F72)</f>
        <v>111484000</v>
      </c>
      <c r="G73" s="129">
        <f t="shared" si="44"/>
        <v>111484000</v>
      </c>
      <c r="H73" s="128">
        <f t="shared" si="44"/>
        <v>23601000</v>
      </c>
      <c r="I73" s="129">
        <f t="shared" si="44"/>
        <v>34325900</v>
      </c>
      <c r="J73" s="128">
        <f t="shared" si="44"/>
        <v>43913000</v>
      </c>
      <c r="K73" s="129">
        <f t="shared" si="44"/>
        <v>36148979</v>
      </c>
      <c r="L73" s="128">
        <f t="shared" si="44"/>
        <v>5834000</v>
      </c>
      <c r="M73" s="129">
        <f t="shared" si="44"/>
        <v>12209503</v>
      </c>
      <c r="N73" s="128">
        <f t="shared" si="44"/>
        <v>23449000</v>
      </c>
      <c r="O73" s="129">
        <f t="shared" si="44"/>
        <v>21494859</v>
      </c>
      <c r="P73" s="128">
        <f>$H73      +$J73      +$L73      +$N73</f>
        <v>96797000</v>
      </c>
      <c r="Q73" s="129">
        <f>$I73      +$K73      +$M73      +$O73</f>
        <v>104179241</v>
      </c>
      <c r="R73" s="68">
        <f>IF(($L73      =0),0,((($N73      -$L73      )/$L73      )*100))</f>
        <v>301.93692149468632</v>
      </c>
      <c r="S73" s="69">
        <f>IF(($M73      =0),0,((($O73      -$M73      )/$M73      )*100))</f>
        <v>76.050237261909842</v>
      </c>
      <c r="T73" s="68">
        <f>IF(($E71      =0),0,(($P71      /$E71      )*100))</f>
        <v>86.825912238527508</v>
      </c>
      <c r="U73" s="70">
        <f>IF($E71   =0,0,($Q71   /$E71 )*100)</f>
        <v>93.447706397330549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111484000</v>
      </c>
      <c r="C74" s="130">
        <f>SUM(C71:C72)</f>
        <v>0</v>
      </c>
      <c r="D74" s="130"/>
      <c r="E74" s="130">
        <f>$B74      +$C74      +$D74</f>
        <v>111484000</v>
      </c>
      <c r="F74" s="131">
        <f t="shared" ref="F74:O74" si="45">SUM(F71:F72)</f>
        <v>111484000</v>
      </c>
      <c r="G74" s="132">
        <f t="shared" si="45"/>
        <v>111484000</v>
      </c>
      <c r="H74" s="131">
        <f t="shared" si="45"/>
        <v>23601000</v>
      </c>
      <c r="I74" s="132">
        <f t="shared" si="45"/>
        <v>34325900</v>
      </c>
      <c r="J74" s="131">
        <f t="shared" si="45"/>
        <v>43913000</v>
      </c>
      <c r="K74" s="132">
        <f t="shared" si="45"/>
        <v>36148979</v>
      </c>
      <c r="L74" s="131">
        <f t="shared" si="45"/>
        <v>5834000</v>
      </c>
      <c r="M74" s="132">
        <f t="shared" si="45"/>
        <v>12209503</v>
      </c>
      <c r="N74" s="131">
        <f t="shared" si="45"/>
        <v>23449000</v>
      </c>
      <c r="O74" s="132">
        <f t="shared" si="45"/>
        <v>21494859</v>
      </c>
      <c r="P74" s="131">
        <f>$H74      +$J74      +$L74      +$N74</f>
        <v>96797000</v>
      </c>
      <c r="Q74" s="132">
        <f>$I74      +$K74      +$M74      +$O74</f>
        <v>104179241</v>
      </c>
      <c r="R74" s="72">
        <f>IF(($L74      =0),0,((($N74      -$L74      )/$L74      )*100))</f>
        <v>301.93692149468632</v>
      </c>
      <c r="S74" s="73">
        <f>IF(($M74      =0),0,((($O74      -$M74      )/$M74      )*100))</f>
        <v>76.050237261909842</v>
      </c>
      <c r="T74" s="72">
        <f>IF(($E71      =0),0,(($P71      /$E71      )*100))</f>
        <v>86.825912238527508</v>
      </c>
      <c r="U74" s="76">
        <f>IF($E71   =0,0,($Q71   /$E71 )*100)</f>
        <v>93.447706397330549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269730000</v>
      </c>
      <c r="C75" s="130">
        <f>SUM(C9:C16,C19:C25,C28:C31,C34,C37:C41,C44:C54,C57:C60,C63:C67,C71:C72)</f>
        <v>-2831000</v>
      </c>
      <c r="D75" s="130"/>
      <c r="E75" s="130">
        <f>$B75      +$C75      +$D75</f>
        <v>266899000</v>
      </c>
      <c r="F75" s="131">
        <f t="shared" ref="F75:O75" si="46">SUM(F9:F16,F19:F25,F28:F31,F34,F37:F41,F44:F54,F57:F60,F63:F67,F71:F72)</f>
        <v>269730000</v>
      </c>
      <c r="G75" s="132">
        <f t="shared" si="46"/>
        <v>224122000</v>
      </c>
      <c r="H75" s="131">
        <f t="shared" si="46"/>
        <v>53456000</v>
      </c>
      <c r="I75" s="132">
        <f t="shared" si="46"/>
        <v>41635415</v>
      </c>
      <c r="J75" s="131">
        <f t="shared" si="46"/>
        <v>75075000</v>
      </c>
      <c r="K75" s="132">
        <f t="shared" si="46"/>
        <v>100982929</v>
      </c>
      <c r="L75" s="131">
        <f t="shared" si="46"/>
        <v>20850000</v>
      </c>
      <c r="M75" s="132">
        <f t="shared" si="46"/>
        <v>19152557</v>
      </c>
      <c r="N75" s="131">
        <f t="shared" si="46"/>
        <v>58775000</v>
      </c>
      <c r="O75" s="132">
        <f t="shared" si="46"/>
        <v>49734221</v>
      </c>
      <c r="P75" s="131">
        <f>$H75      +$J75      +$L75      +$N75</f>
        <v>208156000</v>
      </c>
      <c r="Q75" s="132">
        <f>$I75      +$K75      +$M75      +$O75</f>
        <v>211505122</v>
      </c>
      <c r="R75" s="72">
        <f>IF(($L75      =0),0,((($N75      -$L75      )/$L75      )*100))</f>
        <v>181.89448441247004</v>
      </c>
      <c r="S75" s="73">
        <f>IF(($M75      =0),0,((($O75      -$M75      )/$M75      )*100))</f>
        <v>159.67405292149763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92.876201354619354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94.370531228527327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KgN1b6LPxi8tccOKTcK9Ja1PkXVh04yNIV4LEqdw1T9Br6sfrYPmsn1QHqvX53T7c1ypS682IMCaQfXE5Hf9Q==" saltValue="ZQOkkCl1y58S50DnAneuL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1300000</v>
      </c>
      <c r="C10" s="118"/>
      <c r="D10" s="118"/>
      <c r="E10" s="118">
        <f t="shared" ref="E10:E17" si="0">$B10      +$C10      +$D10</f>
        <v>1300000</v>
      </c>
      <c r="F10" s="119">
        <v>1300000</v>
      </c>
      <c r="G10" s="120">
        <v>1300000</v>
      </c>
      <c r="H10" s="119">
        <v>226000</v>
      </c>
      <c r="I10" s="120">
        <v>226529</v>
      </c>
      <c r="J10" s="119">
        <v>230000</v>
      </c>
      <c r="K10" s="120">
        <v>226530</v>
      </c>
      <c r="L10" s="119">
        <v>222000</v>
      </c>
      <c r="M10" s="120">
        <v>219594</v>
      </c>
      <c r="N10" s="119">
        <v>621000</v>
      </c>
      <c r="O10" s="120">
        <v>508072</v>
      </c>
      <c r="P10" s="119">
        <f t="shared" ref="P10:P17" si="1">$H10      +$J10      +$L10      +$N10</f>
        <v>1299000</v>
      </c>
      <c r="Q10" s="120">
        <f t="shared" ref="Q10:Q17" si="2">$I10      +$K10      +$M10      +$O10</f>
        <v>1180725</v>
      </c>
      <c r="R10" s="59">
        <f t="shared" ref="R10:R17" si="3">IF(($L10      =0),0,((($N10      -$L10      )/$L10      )*100))</f>
        <v>179.72972972972974</v>
      </c>
      <c r="S10" s="60">
        <f t="shared" ref="S10:S17" si="4">IF(($M10      =0),0,((($O10      -$M10      )/$M10      )*100))</f>
        <v>131.36879878320903</v>
      </c>
      <c r="T10" s="59">
        <f t="shared" ref="T10:T17" si="5">IF(($E10      =0),0,(($P10      /$E10      )*100))</f>
        <v>99.92307692307692</v>
      </c>
      <c r="U10" s="61">
        <f t="shared" ref="U10:U17" si="6">IF(($E10      =0),0,(($Q10      /$E10      )*100))</f>
        <v>90.825000000000003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29418000</v>
      </c>
      <c r="C14" s="118"/>
      <c r="D14" s="118"/>
      <c r="E14" s="118">
        <f t="shared" si="0"/>
        <v>29418000</v>
      </c>
      <c r="F14" s="119">
        <v>29418000</v>
      </c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31718000</v>
      </c>
      <c r="C17" s="121">
        <f>SUM(C9:C16)</f>
        <v>0</v>
      </c>
      <c r="D17" s="121"/>
      <c r="E17" s="121">
        <f t="shared" si="0"/>
        <v>31718000</v>
      </c>
      <c r="F17" s="122">
        <f t="shared" ref="F17:O17" si="7">SUM(F9:F16)</f>
        <v>31718000</v>
      </c>
      <c r="G17" s="123">
        <f t="shared" si="7"/>
        <v>1300000</v>
      </c>
      <c r="H17" s="122">
        <f t="shared" si="7"/>
        <v>226000</v>
      </c>
      <c r="I17" s="123">
        <f t="shared" si="7"/>
        <v>226529</v>
      </c>
      <c r="J17" s="122">
        <f t="shared" si="7"/>
        <v>230000</v>
      </c>
      <c r="K17" s="123">
        <f t="shared" si="7"/>
        <v>226530</v>
      </c>
      <c r="L17" s="122">
        <f t="shared" si="7"/>
        <v>222000</v>
      </c>
      <c r="M17" s="123">
        <f t="shared" si="7"/>
        <v>219594</v>
      </c>
      <c r="N17" s="122">
        <f t="shared" si="7"/>
        <v>621000</v>
      </c>
      <c r="O17" s="123">
        <f t="shared" si="7"/>
        <v>508072</v>
      </c>
      <c r="P17" s="122">
        <f t="shared" si="1"/>
        <v>1299000</v>
      </c>
      <c r="Q17" s="123">
        <f t="shared" si="2"/>
        <v>1180725</v>
      </c>
      <c r="R17" s="63">
        <f t="shared" si="3"/>
        <v>179.72972972972974</v>
      </c>
      <c r="S17" s="64">
        <f t="shared" si="4"/>
        <v>131.36879878320903</v>
      </c>
      <c r="T17" s="63">
        <f>IF((SUM($E9:$E14))=0,0,(P17/(SUM($E9:$E14))*100))</f>
        <v>4.228790936909955</v>
      </c>
      <c r="U17" s="65">
        <f>IF((SUM($E9:$E14))=0,0,(Q17/(SUM($E9:$E14))*100))</f>
        <v>3.843756103913015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3041000</v>
      </c>
      <c r="C31" s="118"/>
      <c r="D31" s="118"/>
      <c r="E31" s="118">
        <f>$B31      +$C31      +$D31</f>
        <v>3041000</v>
      </c>
      <c r="F31" s="119">
        <v>3041000</v>
      </c>
      <c r="G31" s="120">
        <v>3041000</v>
      </c>
      <c r="H31" s="119"/>
      <c r="I31" s="120">
        <v>398284</v>
      </c>
      <c r="J31" s="119">
        <v>804000</v>
      </c>
      <c r="K31" s="120">
        <v>368396</v>
      </c>
      <c r="L31" s="119">
        <v>1873000</v>
      </c>
      <c r="M31" s="120">
        <v>852261</v>
      </c>
      <c r="N31" s="119">
        <v>364000</v>
      </c>
      <c r="O31" s="120">
        <v>1360526</v>
      </c>
      <c r="P31" s="119">
        <f>$H31      +$J31      +$L31      +$N31</f>
        <v>3041000</v>
      </c>
      <c r="Q31" s="120">
        <f>$I31      +$K31      +$M31      +$O31</f>
        <v>2979467</v>
      </c>
      <c r="R31" s="59">
        <f>IF(($L31      =0),0,((($N31      -$L31      )/$L31      )*100))</f>
        <v>-80.565936999466089</v>
      </c>
      <c r="S31" s="60">
        <f>IF(($M31      =0),0,((($O31      -$M31      )/$M31      )*100))</f>
        <v>59.637247275189175</v>
      </c>
      <c r="T31" s="59">
        <f>IF(($E31      =0),0,(($P31      /$E31      )*100))</f>
        <v>100</v>
      </c>
      <c r="U31" s="61">
        <f>IF(($E31      =0),0,(($Q31      /$E31      )*100))</f>
        <v>97.97655376520882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3041000</v>
      </c>
      <c r="C32" s="121">
        <f>SUM(C28:C31)</f>
        <v>0</v>
      </c>
      <c r="D32" s="121"/>
      <c r="E32" s="121">
        <f>$B32      +$C32      +$D32</f>
        <v>3041000</v>
      </c>
      <c r="F32" s="122">
        <f t="shared" ref="F32:O32" si="16">SUM(F28:F31)</f>
        <v>3041000</v>
      </c>
      <c r="G32" s="123">
        <f t="shared" si="16"/>
        <v>3041000</v>
      </c>
      <c r="H32" s="122">
        <f t="shared" si="16"/>
        <v>0</v>
      </c>
      <c r="I32" s="123">
        <f t="shared" si="16"/>
        <v>398284</v>
      </c>
      <c r="J32" s="122">
        <f t="shared" si="16"/>
        <v>804000</v>
      </c>
      <c r="K32" s="123">
        <f t="shared" si="16"/>
        <v>368396</v>
      </c>
      <c r="L32" s="122">
        <f t="shared" si="16"/>
        <v>1873000</v>
      </c>
      <c r="M32" s="123">
        <f t="shared" si="16"/>
        <v>852261</v>
      </c>
      <c r="N32" s="122">
        <f t="shared" si="16"/>
        <v>364000</v>
      </c>
      <c r="O32" s="123">
        <f t="shared" si="16"/>
        <v>1360526</v>
      </c>
      <c r="P32" s="122">
        <f>$H32      +$J32      +$L32      +$N32</f>
        <v>3041000</v>
      </c>
      <c r="Q32" s="123">
        <f>$I32      +$K32      +$M32      +$O32</f>
        <v>2979467</v>
      </c>
      <c r="R32" s="63">
        <f>IF(($L32      =0),0,((($N32      -$L32      )/$L32      )*100))</f>
        <v>-80.565936999466089</v>
      </c>
      <c r="S32" s="64">
        <f>IF(($M32      =0),0,((($O32      -$M32      )/$M32      )*100))</f>
        <v>59.637247275189175</v>
      </c>
      <c r="T32" s="63">
        <f>IF($E32   =0,0,($P32   /$E32   )*100)</f>
        <v>100</v>
      </c>
      <c r="U32" s="65">
        <f>IF($E32   =0,0,($Q32   /$E32   )*100)</f>
        <v>97.97655376520882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1649000</v>
      </c>
      <c r="C34" s="118"/>
      <c r="D34" s="118"/>
      <c r="E34" s="118">
        <f>$B34      +$C34      +$D34</f>
        <v>1649000</v>
      </c>
      <c r="F34" s="119">
        <v>1649000</v>
      </c>
      <c r="G34" s="120">
        <v>1649000</v>
      </c>
      <c r="H34" s="119">
        <v>338000</v>
      </c>
      <c r="I34" s="120">
        <v>334068</v>
      </c>
      <c r="J34" s="119">
        <v>493000</v>
      </c>
      <c r="K34" s="120">
        <v>494405</v>
      </c>
      <c r="L34" s="119">
        <v>519000</v>
      </c>
      <c r="M34" s="120">
        <v>514596</v>
      </c>
      <c r="N34" s="119">
        <v>292000</v>
      </c>
      <c r="O34" s="120">
        <v>241089</v>
      </c>
      <c r="P34" s="119">
        <f>$H34      +$J34      +$L34      +$N34</f>
        <v>1642000</v>
      </c>
      <c r="Q34" s="120">
        <f>$I34      +$K34      +$M34      +$O34</f>
        <v>1584158</v>
      </c>
      <c r="R34" s="59">
        <f>IF(($L34      =0),0,((($N34      -$L34      )/$L34      )*100))</f>
        <v>-43.737957610789977</v>
      </c>
      <c r="S34" s="60">
        <f>IF(($M34      =0),0,((($O34      -$M34      )/$M34      )*100))</f>
        <v>-53.149849590746911</v>
      </c>
      <c r="T34" s="59">
        <f>IF(($E34      =0),0,(($P34      /$E34      )*100))</f>
        <v>99.575500303214071</v>
      </c>
      <c r="U34" s="61">
        <f>IF(($E34      =0),0,(($Q34      /$E34      )*100))</f>
        <v>96.067798665858092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1649000</v>
      </c>
      <c r="C35" s="121">
        <f>C34</f>
        <v>0</v>
      </c>
      <c r="D35" s="121"/>
      <c r="E35" s="121">
        <f>$B35      +$C35      +$D35</f>
        <v>1649000</v>
      </c>
      <c r="F35" s="122">
        <f t="shared" ref="F35:O35" si="17">F34</f>
        <v>1649000</v>
      </c>
      <c r="G35" s="123">
        <f t="shared" si="17"/>
        <v>1649000</v>
      </c>
      <c r="H35" s="122">
        <f t="shared" si="17"/>
        <v>338000</v>
      </c>
      <c r="I35" s="123">
        <f t="shared" si="17"/>
        <v>334068</v>
      </c>
      <c r="J35" s="122">
        <f t="shared" si="17"/>
        <v>493000</v>
      </c>
      <c r="K35" s="123">
        <f t="shared" si="17"/>
        <v>494405</v>
      </c>
      <c r="L35" s="122">
        <f t="shared" si="17"/>
        <v>519000</v>
      </c>
      <c r="M35" s="123">
        <f t="shared" si="17"/>
        <v>514596</v>
      </c>
      <c r="N35" s="122">
        <f t="shared" si="17"/>
        <v>292000</v>
      </c>
      <c r="O35" s="123">
        <f t="shared" si="17"/>
        <v>241089</v>
      </c>
      <c r="P35" s="122">
        <f>$H35      +$J35      +$L35      +$N35</f>
        <v>1642000</v>
      </c>
      <c r="Q35" s="123">
        <f>$I35      +$K35      +$M35      +$O35</f>
        <v>1584158</v>
      </c>
      <c r="R35" s="63">
        <f>IF(($L35      =0),0,((($N35      -$L35      )/$L35      )*100))</f>
        <v>-43.737957610789977</v>
      </c>
      <c r="S35" s="64">
        <f>IF(($M35      =0),0,((($O35      -$M35      )/$M35      )*100))</f>
        <v>-53.149849590746911</v>
      </c>
      <c r="T35" s="63">
        <f>IF($E35   =0,0,($P35   /$E35   )*100)</f>
        <v>99.575500303214071</v>
      </c>
      <c r="U35" s="65">
        <f>IF($E35   =0,0,($Q35   /$E35   )*100)</f>
        <v>96.067798665858092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36408000</v>
      </c>
      <c r="C69" s="130">
        <f>SUM(C9:C16,C19:C25,C28:C31,C34,C37:C41,C44:C54,C57:C60,C63:C67)</f>
        <v>0</v>
      </c>
      <c r="D69" s="130"/>
      <c r="E69" s="130">
        <f t="shared" si="35"/>
        <v>36408000</v>
      </c>
      <c r="F69" s="131">
        <f t="shared" ref="F69:O69" si="43">SUM(F9:F16,F19:F25,F28:F31,F34,F37:F41,F44:F54,F57:F60,F63:F67)</f>
        <v>36408000</v>
      </c>
      <c r="G69" s="132">
        <f t="shared" si="43"/>
        <v>5990000</v>
      </c>
      <c r="H69" s="131">
        <f t="shared" si="43"/>
        <v>564000</v>
      </c>
      <c r="I69" s="132">
        <f t="shared" si="43"/>
        <v>958881</v>
      </c>
      <c r="J69" s="131">
        <f t="shared" si="43"/>
        <v>1527000</v>
      </c>
      <c r="K69" s="132">
        <f t="shared" si="43"/>
        <v>1089331</v>
      </c>
      <c r="L69" s="131">
        <f t="shared" si="43"/>
        <v>2614000</v>
      </c>
      <c r="M69" s="132">
        <f t="shared" si="43"/>
        <v>1586451</v>
      </c>
      <c r="N69" s="131">
        <f t="shared" si="43"/>
        <v>1277000</v>
      </c>
      <c r="O69" s="132">
        <f t="shared" si="43"/>
        <v>2109687</v>
      </c>
      <c r="P69" s="131">
        <f t="shared" si="36"/>
        <v>5982000</v>
      </c>
      <c r="Q69" s="132">
        <f t="shared" si="37"/>
        <v>5744350</v>
      </c>
      <c r="R69" s="72">
        <f t="shared" si="38"/>
        <v>-51.147666411629686</v>
      </c>
      <c r="S69" s="73">
        <f t="shared" si="39"/>
        <v>32.981541818814449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16.894487121554452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16.223311116131946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36408000</v>
      </c>
      <c r="C75" s="130">
        <f>SUM(C9:C16,C19:C25,C28:C31,C34,C37:C41,C44:C54,C57:C60,C63:C67,C71:C72)</f>
        <v>0</v>
      </c>
      <c r="D75" s="130"/>
      <c r="E75" s="130">
        <f>$B75      +$C75      +$D75</f>
        <v>36408000</v>
      </c>
      <c r="F75" s="131">
        <f t="shared" ref="F75:O75" si="46">SUM(F9:F16,F19:F25,F28:F31,F34,F37:F41,F44:F54,F57:F60,F63:F67,F71:F72)</f>
        <v>36408000</v>
      </c>
      <c r="G75" s="132">
        <f t="shared" si="46"/>
        <v>5990000</v>
      </c>
      <c r="H75" s="131">
        <f t="shared" si="46"/>
        <v>564000</v>
      </c>
      <c r="I75" s="132">
        <f t="shared" si="46"/>
        <v>958881</v>
      </c>
      <c r="J75" s="131">
        <f t="shared" si="46"/>
        <v>1527000</v>
      </c>
      <c r="K75" s="132">
        <f t="shared" si="46"/>
        <v>1089331</v>
      </c>
      <c r="L75" s="131">
        <f t="shared" si="46"/>
        <v>2614000</v>
      </c>
      <c r="M75" s="132">
        <f t="shared" si="46"/>
        <v>1586451</v>
      </c>
      <c r="N75" s="131">
        <f t="shared" si="46"/>
        <v>1277000</v>
      </c>
      <c r="O75" s="132">
        <f t="shared" si="46"/>
        <v>2109687</v>
      </c>
      <c r="P75" s="131">
        <f>$H75      +$J75      +$L75      +$N75</f>
        <v>5982000</v>
      </c>
      <c r="Q75" s="132">
        <f>$I75      +$K75      +$M75      +$O75</f>
        <v>5744350</v>
      </c>
      <c r="R75" s="72">
        <f>IF(($L75      =0),0,((($N75      -$L75      )/$L75      )*100))</f>
        <v>-51.147666411629686</v>
      </c>
      <c r="S75" s="73">
        <f>IF(($M75      =0),0,((($O75      -$M75      )/$M75      )*100))</f>
        <v>32.981541818814449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16.894487121554452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16.223311116131946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125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126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127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128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129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130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131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132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133</v>
      </c>
    </row>
    <row r="118" spans="1:23" x14ac:dyDescent="0.2">
      <c r="A118" s="35" t="s">
        <v>134</v>
      </c>
    </row>
    <row r="119" spans="1:23" x14ac:dyDescent="0.2">
      <c r="A119" s="35" t="s">
        <v>135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136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137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138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WAVrJninuH/wt3viukZ7jWRbNf0VErIJvpihj1jRWBimFMlEtQWdGUuTFliwowePsZGpP6KTyRPx+Rs+6hVOdQ==" saltValue="+Akqk3FxfRnZo3nNl+LNK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FDA3E1-0DFA-4D93-A8AA-75E9AA17E671}"/>
</file>

<file path=customXml/itemProps2.xml><?xml version="1.0" encoding="utf-8"?>
<ds:datastoreItem xmlns:ds="http://schemas.openxmlformats.org/officeDocument/2006/customXml" ds:itemID="{FE651428-DFC1-43B4-BE3C-9BD9E9A3F065}"/>
</file>

<file path=customXml/itemProps3.xml><?xml version="1.0" encoding="utf-8"?>
<ds:datastoreItem xmlns:ds="http://schemas.openxmlformats.org/officeDocument/2006/customXml" ds:itemID="{4A131508-5430-4FBD-B821-A9E9A3C99C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Summary</vt:lpstr>
      <vt:lpstr>EKU</vt:lpstr>
      <vt:lpstr>JHB</vt:lpstr>
      <vt:lpstr>TSH</vt:lpstr>
      <vt:lpstr>GT421</vt:lpstr>
      <vt:lpstr>GT422</vt:lpstr>
      <vt:lpstr>GT423</vt:lpstr>
      <vt:lpstr>DC42</vt:lpstr>
      <vt:lpstr>GT481</vt:lpstr>
      <vt:lpstr>GT484</vt:lpstr>
      <vt:lpstr>GT485</vt:lpstr>
      <vt:lpstr>DC48</vt:lpstr>
      <vt:lpstr>'DC42'!Print_Area</vt:lpstr>
      <vt:lpstr>'DC48'!Print_Area</vt:lpstr>
      <vt:lpstr>EKU!Print_Area</vt:lpstr>
      <vt:lpstr>'GT421'!Print_Area</vt:lpstr>
      <vt:lpstr>'GT422'!Print_Area</vt:lpstr>
      <vt:lpstr>'GT423'!Print_Area</vt:lpstr>
      <vt:lpstr>'GT481'!Print_Area</vt:lpstr>
      <vt:lpstr>'GT484'!Print_Area</vt:lpstr>
      <vt:lpstr>'GT485'!Print_Area</vt:lpstr>
      <vt:lpstr>JHB!Print_Area</vt:lpstr>
      <vt:lpstr>Summary!Print_Area</vt:lpstr>
      <vt:lpstr>TSH!Print_Area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2026-08-03T09:19:04Z</dcterms:created>
  <dcterms:modified xsi:type="dcterms:W3CDTF">2026-08-03T09:19:04Z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